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0710" windowHeight="7245" activeTab="0"/>
  </bookViews>
  <sheets>
    <sheet name="PAPA" sheetId="1" r:id="rId1"/>
    <sheet name="MAIZ" sheetId="2" r:id="rId2"/>
    <sheet name="CEBADA" sheetId="3" r:id="rId3"/>
    <sheet name="TRIGO" sheetId="4" r:id="rId4"/>
    <sheet name="ZAPALLO" sheetId="5" r:id="rId5"/>
    <sheet name="QUINUA" sheetId="6" r:id="rId6"/>
    <sheet name="TARA" sheetId="7" r:id="rId7"/>
    <sheet name="HABA" sheetId="8" r:id="rId8"/>
    <sheet name="PALTO" sheetId="9" r:id="rId9"/>
    <sheet name="TUNA" sheetId="10" r:id="rId10"/>
    <sheet name="ALFALFA MANT." sheetId="11" r:id="rId11"/>
    <sheet name="ALFALFA" sheetId="12" r:id="rId12"/>
    <sheet name="OLLUCO" sheetId="13" r:id="rId13"/>
  </sheets>
  <definedNames/>
  <calcPr fullCalcOnLoad="1"/>
</workbook>
</file>

<file path=xl/sharedStrings.xml><?xml version="1.0" encoding="utf-8"?>
<sst xmlns="http://schemas.openxmlformats.org/spreadsheetml/2006/main" count="1428" uniqueCount="213">
  <si>
    <t>Jornal</t>
  </si>
  <si>
    <t>Kg</t>
  </si>
  <si>
    <t>Lt.</t>
  </si>
  <si>
    <t>Kg.</t>
  </si>
  <si>
    <t>DEPARTAMENTO</t>
  </si>
  <si>
    <t>AREQUIPA</t>
  </si>
  <si>
    <t>CULTIVO</t>
  </si>
  <si>
    <t>EPOCA DE SIEMBRA</t>
  </si>
  <si>
    <t>NIVEL TECNOLOGICO</t>
  </si>
  <si>
    <t>medio</t>
  </si>
  <si>
    <t>NPK</t>
  </si>
  <si>
    <t>TIPO DE CAMBIO ($)</t>
  </si>
  <si>
    <t>Fecha de elaboración</t>
  </si>
  <si>
    <t>UNIDAD</t>
  </si>
  <si>
    <t>CANTIDAD</t>
  </si>
  <si>
    <t>PRECIO</t>
  </si>
  <si>
    <t>COSTO</t>
  </si>
  <si>
    <t>R  U  B  R  O  S</t>
  </si>
  <si>
    <t>DE</t>
  </si>
  <si>
    <t>POR</t>
  </si>
  <si>
    <t>UNITARIO</t>
  </si>
  <si>
    <t>TOTAL/HA</t>
  </si>
  <si>
    <t>MEDIDA</t>
  </si>
  <si>
    <t>( ha )</t>
  </si>
  <si>
    <t>(  S/. )</t>
  </si>
  <si>
    <t>I - COSTOS DIRECTOS</t>
  </si>
  <si>
    <t>INSUMOS</t>
  </si>
  <si>
    <t>Semillas</t>
  </si>
  <si>
    <t>Fertilizantes</t>
  </si>
  <si>
    <t xml:space="preserve">Urea </t>
  </si>
  <si>
    <t>Fosfato Diamónico</t>
  </si>
  <si>
    <t>Sulfato de Potasio</t>
  </si>
  <si>
    <t>Plaguicidas</t>
  </si>
  <si>
    <t>Orthene 75 PS</t>
  </si>
  <si>
    <t>Pirinex 48EC</t>
  </si>
  <si>
    <t>Nitrofoska</t>
  </si>
  <si>
    <t>Tamaron 600 SL</t>
  </si>
  <si>
    <t>MANO DE OBRA</t>
  </si>
  <si>
    <t>Preparación de terreno</t>
  </si>
  <si>
    <t>Junta y Quema</t>
  </si>
  <si>
    <t>Riego de Machaco y Remojo</t>
  </si>
  <si>
    <t>Limpieza de acequias</t>
  </si>
  <si>
    <t>Reparación de Bordos</t>
  </si>
  <si>
    <t>Siembra</t>
  </si>
  <si>
    <t>Resiembra</t>
  </si>
  <si>
    <t>Riegos</t>
  </si>
  <si>
    <t>Tomeo durante el cultivo</t>
  </si>
  <si>
    <t>Labores culturales</t>
  </si>
  <si>
    <t>Deshierbos</t>
  </si>
  <si>
    <t>Aplicación de Abonos</t>
  </si>
  <si>
    <t>Aplicación de Pesticidas</t>
  </si>
  <si>
    <t>Cosecha</t>
  </si>
  <si>
    <t>Corte</t>
  </si>
  <si>
    <t>Guardianía</t>
  </si>
  <si>
    <t>MECANIZACION</t>
  </si>
  <si>
    <t>Prep. Terreno</t>
  </si>
  <si>
    <t>Aradura</t>
  </si>
  <si>
    <t>hr. - maq.</t>
  </si>
  <si>
    <t>Pasada de Rastra y Nivelado</t>
  </si>
  <si>
    <t>Surqueo</t>
  </si>
  <si>
    <t>OTROS GASTOS</t>
  </si>
  <si>
    <t>Aporque del Cultivo</t>
  </si>
  <si>
    <t>Transporte</t>
  </si>
  <si>
    <t>Global</t>
  </si>
  <si>
    <t>Tarifa de agua</t>
  </si>
  <si>
    <t>M3/Ha.</t>
  </si>
  <si>
    <t>Leyes Sociales</t>
  </si>
  <si>
    <t>II - COSTOS INDIRECTOS ( VARIABLE )</t>
  </si>
  <si>
    <t>%</t>
  </si>
  <si>
    <t>Imprevistos</t>
  </si>
  <si>
    <t>Asistencia Técnica</t>
  </si>
  <si>
    <t>Ha.</t>
  </si>
  <si>
    <t>Gastos Operativos</t>
  </si>
  <si>
    <t>COSTO TOTAL POR HECTAREA ( EN NUEVOS SOLES )</t>
  </si>
  <si>
    <t>Setiembre - Octubre</t>
  </si>
  <si>
    <t>VARIEDAD</t>
  </si>
  <si>
    <t>RENDIMIENTO (Kg/há.)</t>
  </si>
  <si>
    <t>Deshoje</t>
  </si>
  <si>
    <t xml:space="preserve">Selección </t>
  </si>
  <si>
    <t>Ensacado y Carguío</t>
  </si>
  <si>
    <t>PERIODO VEGETATIVO</t>
  </si>
  <si>
    <t>6 Meses</t>
  </si>
  <si>
    <t>Costos financieros AGRICULTORES (0.5% Mes)</t>
  </si>
  <si>
    <t xml:space="preserve">COSTOS DE PRODUCCION DE PAPA POR HECTAREA </t>
  </si>
  <si>
    <t>150-120-75</t>
  </si>
  <si>
    <t>Ridomil</t>
  </si>
  <si>
    <t>Desinfección de Semilla</t>
  </si>
  <si>
    <t>Corte de Follaje</t>
  </si>
  <si>
    <t>Escarbo</t>
  </si>
  <si>
    <t xml:space="preserve">COSTOS DE PRODUCCION DE CEBADA GRANO POR HECTAREA </t>
  </si>
  <si>
    <t>CEBADA GRANO</t>
  </si>
  <si>
    <t>CERVECERA</t>
  </si>
  <si>
    <t>5 Meses</t>
  </si>
  <si>
    <t>Diciembre-Febrero</t>
  </si>
  <si>
    <t>Trilla</t>
  </si>
  <si>
    <t>D/mula</t>
  </si>
  <si>
    <t>80-50-25</t>
  </si>
  <si>
    <t xml:space="preserve">COSTOS DE PRODUCCION DE TRIGO POR HECTAREA </t>
  </si>
  <si>
    <t>TRIGO</t>
  </si>
  <si>
    <t>GAVILAN</t>
  </si>
  <si>
    <t xml:space="preserve">COSTOS DE PRODUCCION DE ZAPALLO POR HECTAREA </t>
  </si>
  <si>
    <t>ZAPALLO</t>
  </si>
  <si>
    <t>MACRE</t>
  </si>
  <si>
    <t>Agosto-Setiembre</t>
  </si>
  <si>
    <t>100-80-50</t>
  </si>
  <si>
    <t>Topaz</t>
  </si>
  <si>
    <t>Aporque</t>
  </si>
  <si>
    <t>1ra Cosecha</t>
  </si>
  <si>
    <t>2da Cosecha</t>
  </si>
  <si>
    <t xml:space="preserve">COSTOS DE PRODUCCION DE QUINUA POR HECTAREA </t>
  </si>
  <si>
    <t>QUINUA</t>
  </si>
  <si>
    <t>COMUN</t>
  </si>
  <si>
    <t>7 Meses</t>
  </si>
  <si>
    <t>50-37-25</t>
  </si>
  <si>
    <t>Tapado de Semilla</t>
  </si>
  <si>
    <t>PAPA</t>
  </si>
  <si>
    <t>Clorfos 2.5 PS</t>
  </si>
  <si>
    <t xml:space="preserve">COSTOS DE PRODUCCION DE TARA (INSTALACION) POR HECTAREA </t>
  </si>
  <si>
    <t>TARA</t>
  </si>
  <si>
    <t>CRIOLLA</t>
  </si>
  <si>
    <t>60-50-45</t>
  </si>
  <si>
    <t>Noviembre-Enero</t>
  </si>
  <si>
    <t>Permanente</t>
  </si>
  <si>
    <t>Adquisición de Plántulas</t>
  </si>
  <si>
    <t>Plántulas</t>
  </si>
  <si>
    <t>Cloruro de Potasio</t>
  </si>
  <si>
    <t>Limpieza de Terreno</t>
  </si>
  <si>
    <t>Trazado</t>
  </si>
  <si>
    <t>Apertura de Hoyos, Incorporación Abono</t>
  </si>
  <si>
    <t>Transplante</t>
  </si>
  <si>
    <t>Replante</t>
  </si>
  <si>
    <t>Riegos durante el Cultivo</t>
  </si>
  <si>
    <t>Costos financieros AGRICULTORES (0.5% Mensual)</t>
  </si>
  <si>
    <t xml:space="preserve">COSTOS DE PRODUCCION DE HABA POR HECTAREA </t>
  </si>
  <si>
    <t>OLLUCO</t>
  </si>
  <si>
    <t>8 Meses</t>
  </si>
  <si>
    <t>Yunta</t>
  </si>
  <si>
    <t>Nivelado</t>
  </si>
  <si>
    <t>70-40-25</t>
  </si>
  <si>
    <t>Fitoráz</t>
  </si>
  <si>
    <t>Metafos</t>
  </si>
  <si>
    <t>Abono Orgánico</t>
  </si>
  <si>
    <t>90-50-25</t>
  </si>
  <si>
    <t xml:space="preserve">Primera Cosecha </t>
  </si>
  <si>
    <t>Segunda Cosecha</t>
  </si>
  <si>
    <t xml:space="preserve">COSTOS DE PRODUCCION DE OLLUCO POR HECTAREA </t>
  </si>
  <si>
    <t>HABA BB</t>
  </si>
  <si>
    <t>REYNA BLANCA</t>
  </si>
  <si>
    <t>MAIZ MORADO</t>
  </si>
  <si>
    <t>CRIOLLO</t>
  </si>
  <si>
    <t>Wuxal Doble</t>
  </si>
  <si>
    <t>Bioestimulante-Aminofol</t>
  </si>
  <si>
    <t>Ml.</t>
  </si>
  <si>
    <t>Cursate</t>
  </si>
  <si>
    <t>Folicur</t>
  </si>
  <si>
    <t>Exclusive</t>
  </si>
  <si>
    <t>Gr.</t>
  </si>
  <si>
    <t>Blitz</t>
  </si>
  <si>
    <t>Arco</t>
  </si>
  <si>
    <t>Tamarón</t>
  </si>
  <si>
    <t>Lorsban</t>
  </si>
  <si>
    <t xml:space="preserve"> </t>
  </si>
  <si>
    <t>Estiercol</t>
  </si>
  <si>
    <t>Trampas para mosca</t>
  </si>
  <si>
    <t>Unidad</t>
  </si>
  <si>
    <t>Poda</t>
  </si>
  <si>
    <t>Cosecha de Fruta (6 cosechas)</t>
  </si>
  <si>
    <t>PALTO</t>
  </si>
  <si>
    <t>VARIAS</t>
  </si>
  <si>
    <t xml:space="preserve">COSTOS DE PRODUCCION DE PALTO (MANTENIMIENTO/ AÑO) POR HECTAREA </t>
  </si>
  <si>
    <t>EPOCA DE PLANTACION</t>
  </si>
  <si>
    <t>Agosto-Marzo</t>
  </si>
  <si>
    <t>Bajo a Medio</t>
  </si>
  <si>
    <t>Colocación de Trampas</t>
  </si>
  <si>
    <t>70-70-50</t>
  </si>
  <si>
    <t>Agosto - Octubre</t>
  </si>
  <si>
    <t>Buldock</t>
  </si>
  <si>
    <t xml:space="preserve">COSTOS DE PRODUCCION DE TUNA (MANTENIMIENTO/ AÑO) POR HECTAREA </t>
  </si>
  <si>
    <t>Cosecha de Fruta (4 cosechas)</t>
  </si>
  <si>
    <t>TUNA</t>
  </si>
  <si>
    <t>Diciembre-Marzo</t>
  </si>
  <si>
    <t>Pesticidas</t>
  </si>
  <si>
    <t>ALFALFA</t>
  </si>
  <si>
    <t>Semipermanente</t>
  </si>
  <si>
    <t>Metasystox</t>
  </si>
  <si>
    <t>Pastoreo</t>
  </si>
  <si>
    <t>COSTOS DE MANTENIMIENTO DE ALFALFA  HECTAREA/AÑO</t>
  </si>
  <si>
    <t>COSTOS DE PRODUCCION DE ALFALFA POR HECTAREA/AÑO (INSTAL)</t>
  </si>
  <si>
    <t>Yarahua, Moapa</t>
  </si>
  <si>
    <t>Diciembre-Abril</t>
  </si>
  <si>
    <t>medio - Alto</t>
  </si>
  <si>
    <t>46-46-25</t>
  </si>
  <si>
    <t>Abono Foliar (Bayfolan)</t>
  </si>
  <si>
    <t>Lannate 90</t>
  </si>
  <si>
    <t>Lts.</t>
  </si>
  <si>
    <t>Omite (Acaricida)</t>
  </si>
  <si>
    <t>Reparación de Bordos y melgas</t>
  </si>
  <si>
    <t>Deshierbo - Desempaste</t>
  </si>
  <si>
    <t>Corte de Follaje - Pastoreo</t>
  </si>
  <si>
    <t xml:space="preserve">Guardiania </t>
  </si>
  <si>
    <t>A. INSUMOS</t>
  </si>
  <si>
    <t>B. MANO DE OBRA</t>
  </si>
  <si>
    <t>C. MECANIZACION</t>
  </si>
  <si>
    <t>Alquiler de Terreno (ha)</t>
  </si>
  <si>
    <t>M2</t>
  </si>
  <si>
    <t>Costos financieros AGRICULTORES (1.5% Mes)</t>
  </si>
  <si>
    <t>D. OTROS GASTOS</t>
  </si>
  <si>
    <t>Reparación de Bordos y Melgas</t>
  </si>
  <si>
    <t>medio - alto</t>
  </si>
  <si>
    <t>50-50-25</t>
  </si>
  <si>
    <t>UNICA</t>
  </si>
  <si>
    <t>SEDE AGRARIA VIRACO-ANDAGUA</t>
  </si>
  <si>
    <t xml:space="preserve">COSTOS DE PRODUCCION DE MAIZ AMILACEO POR HECTAREA 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</si>
</sst>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General_)"/>
    <numFmt numFmtId="181" formatCode="#,##0.000000_);\(#,##0.000000\)"/>
    <numFmt numFmtId="182" formatCode="#,##0.0"/>
    <numFmt numFmtId="183" formatCode="_-[$€]* #,##0.00_-;\-[$€]* #,##0.00_-;_-[$€]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0"/>
      <name val="Helv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4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83" fontId="0" fillId="0" borderId="0" applyFont="0" applyFill="0" applyBorder="0" applyAlignment="0" applyProtection="0"/>
    <xf numFmtId="0" fontId="3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180" fontId="5" fillId="0" borderId="0">
      <alignment/>
      <protection/>
    </xf>
    <xf numFmtId="18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17" fontId="0" fillId="0" borderId="20" xfId="0" applyNumberForma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3" fontId="0" fillId="0" borderId="17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9" fontId="4" fillId="0" borderId="12" xfId="52" applyNumberFormat="1" applyFont="1" applyBorder="1" applyProtection="1">
      <alignment/>
      <protection/>
    </xf>
    <xf numFmtId="4" fontId="0" fillId="0" borderId="12" xfId="0" applyNumberFormat="1" applyBorder="1" applyAlignment="1">
      <alignment/>
    </xf>
    <xf numFmtId="0" fontId="2" fillId="0" borderId="18" xfId="0" applyFont="1" applyBorder="1" applyAlignment="1">
      <alignment/>
    </xf>
    <xf numFmtId="180" fontId="0" fillId="0" borderId="26" xfId="53" applyNumberFormat="1" applyFont="1" applyBorder="1" applyAlignment="1" applyProtection="1">
      <alignment horizontal="left"/>
      <protection/>
    </xf>
    <xf numFmtId="39" fontId="4" fillId="0" borderId="0" xfId="52" applyNumberFormat="1" applyFont="1" applyBorder="1" applyAlignment="1" applyProtection="1">
      <alignment horizontal="center"/>
      <protection/>
    </xf>
    <xf numFmtId="180" fontId="0" fillId="0" borderId="12" xfId="53" applyNumberFormat="1" applyFont="1" applyBorder="1" applyAlignment="1" applyProtection="1">
      <alignment horizontal="left"/>
      <protection/>
    </xf>
    <xf numFmtId="180" fontId="4" fillId="0" borderId="18" xfId="52" applyNumberFormat="1" applyFont="1" applyBorder="1" applyAlignment="1" applyProtection="1">
      <alignment horizontal="left"/>
      <protection/>
    </xf>
    <xf numFmtId="180" fontId="4" fillId="0" borderId="12" xfId="52" applyNumberFormat="1" applyFont="1" applyBorder="1" applyAlignment="1" applyProtection="1">
      <alignment horizontal="center"/>
      <protection/>
    </xf>
    <xf numFmtId="39" fontId="4" fillId="0" borderId="12" xfId="52" applyNumberFormat="1" applyFont="1" applyBorder="1" applyProtection="1">
      <alignment/>
      <protection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7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 horizontal="center"/>
    </xf>
    <xf numFmtId="181" fontId="4" fillId="0" borderId="12" xfId="52" applyNumberFormat="1" applyFont="1" applyBorder="1" applyProtection="1">
      <alignment/>
      <protection/>
    </xf>
    <xf numFmtId="9" fontId="0" fillId="0" borderId="12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4" fontId="0" fillId="0" borderId="17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 horizontal="left"/>
    </xf>
    <xf numFmtId="39" fontId="4" fillId="0" borderId="11" xfId="52" applyNumberFormat="1" applyFont="1" applyBorder="1" applyAlignment="1" applyProtection="1">
      <alignment horizontal="center"/>
      <protection/>
    </xf>
    <xf numFmtId="39" fontId="4" fillId="0" borderId="11" xfId="52" applyNumberFormat="1" applyFont="1" applyBorder="1" applyProtection="1">
      <alignment/>
      <protection/>
    </xf>
    <xf numFmtId="0" fontId="0" fillId="0" borderId="18" xfId="0" applyBorder="1" applyAlignment="1">
      <alignment horizontal="left"/>
    </xf>
    <xf numFmtId="39" fontId="4" fillId="0" borderId="12" xfId="52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39" fontId="4" fillId="0" borderId="27" xfId="52" applyNumberFormat="1" applyFont="1" applyBorder="1" applyProtection="1">
      <alignment/>
      <protection/>
    </xf>
    <xf numFmtId="4" fontId="0" fillId="0" borderId="0" xfId="0" applyNumberFormat="1" applyAlignment="1">
      <alignment/>
    </xf>
    <xf numFmtId="0" fontId="2" fillId="0" borderId="29" xfId="0" applyFont="1" applyBorder="1" applyAlignment="1" quotePrefix="1">
      <alignment horizontal="left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2" fillId="0" borderId="32" xfId="0" applyFont="1" applyBorder="1" applyAlignment="1" quotePrefix="1">
      <alignment horizontal="left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8" xfId="0" applyBorder="1" applyAlignment="1" quotePrefix="1">
      <alignment horizontal="left"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180" fontId="8" fillId="0" borderId="12" xfId="52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183" fontId="0" fillId="0" borderId="12" xfId="45" applyFont="1" applyBorder="1" applyAlignment="1">
      <alignment/>
    </xf>
    <xf numFmtId="183" fontId="0" fillId="0" borderId="12" xfId="45" applyFont="1" applyBorder="1" applyAlignment="1">
      <alignment horizontal="center"/>
    </xf>
    <xf numFmtId="183" fontId="4" fillId="0" borderId="12" xfId="45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 quotePrefix="1">
      <alignment horizontal="left"/>
    </xf>
    <xf numFmtId="4" fontId="10" fillId="0" borderId="19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17" fontId="10" fillId="0" borderId="20" xfId="0" applyNumberFormat="1" applyFont="1" applyBorder="1" applyAlignment="1">
      <alignment horizontal="right"/>
    </xf>
    <xf numFmtId="0" fontId="0" fillId="0" borderId="19" xfId="0" applyFill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180" fontId="8" fillId="0" borderId="18" xfId="52" applyNumberFormat="1" applyFont="1" applyBorder="1" applyAlignment="1" applyProtection="1">
      <alignment horizontal="left"/>
      <protection/>
    </xf>
    <xf numFmtId="4" fontId="13" fillId="0" borderId="35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lcachofacostocrono" xfId="52"/>
    <cellStyle name="Normal_CRONOG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110" zoomScaleNormal="110" zoomScalePageLayoutView="0" workbookViewId="0" topLeftCell="A1">
      <selection activeCell="E7" sqref="E7"/>
    </sheetView>
  </sheetViews>
  <sheetFormatPr defaultColWidth="11.421875" defaultRowHeight="12.75"/>
  <cols>
    <col min="1" max="1" width="41.421875" style="0" customWidth="1"/>
    <col min="2" max="2" width="16.140625" style="0" customWidth="1"/>
    <col min="3" max="3" width="12.8515625" style="0" customWidth="1"/>
    <col min="5" max="5" width="14.140625" style="0" customWidth="1"/>
    <col min="6" max="6" width="13.28125" style="0" customWidth="1"/>
    <col min="7" max="7" width="12.57421875" style="0" customWidth="1"/>
  </cols>
  <sheetData>
    <row r="1" spans="1:7" ht="18">
      <c r="A1" s="151" t="s">
        <v>83</v>
      </c>
      <c r="B1" s="151"/>
      <c r="C1" s="151"/>
      <c r="D1" s="151"/>
      <c r="E1" s="151"/>
      <c r="F1" s="2"/>
      <c r="G1" s="2"/>
    </row>
    <row r="2" spans="1:7" ht="15.75">
      <c r="A2" s="150" t="s">
        <v>211</v>
      </c>
      <c r="B2" s="150"/>
      <c r="C2" s="150"/>
      <c r="D2" s="150"/>
      <c r="E2" s="150"/>
      <c r="F2" s="2"/>
      <c r="G2" s="2"/>
    </row>
    <row r="3" spans="1:7" ht="6" customHeight="1">
      <c r="A3" s="10"/>
      <c r="B3" s="1"/>
      <c r="F3" s="97"/>
      <c r="G3" s="2"/>
    </row>
    <row r="4" spans="1:7" ht="12.75">
      <c r="A4" s="7" t="s">
        <v>4</v>
      </c>
      <c r="B4" s="11" t="s">
        <v>5</v>
      </c>
      <c r="C4" s="7" t="s">
        <v>80</v>
      </c>
      <c r="D4" s="13"/>
      <c r="E4" s="11" t="s">
        <v>81</v>
      </c>
      <c r="F4" s="2"/>
      <c r="G4" s="2"/>
    </row>
    <row r="5" spans="1:7" ht="12.75">
      <c r="A5" s="14" t="s">
        <v>6</v>
      </c>
      <c r="B5" s="15" t="s">
        <v>115</v>
      </c>
      <c r="C5" s="14" t="s">
        <v>7</v>
      </c>
      <c r="D5" s="16"/>
      <c r="E5" s="15" t="s">
        <v>74</v>
      </c>
      <c r="F5" s="98"/>
      <c r="G5" s="9"/>
    </row>
    <row r="6" spans="1:7" ht="12.75">
      <c r="A6" s="14" t="s">
        <v>75</v>
      </c>
      <c r="B6" s="15" t="s">
        <v>210</v>
      </c>
      <c r="C6" s="14" t="s">
        <v>8</v>
      </c>
      <c r="D6" s="16"/>
      <c r="E6" s="15" t="s">
        <v>9</v>
      </c>
      <c r="F6" s="2"/>
      <c r="G6" s="2"/>
    </row>
    <row r="7" spans="1:8" ht="12.75">
      <c r="A7" s="14" t="s">
        <v>10</v>
      </c>
      <c r="B7" s="15" t="s">
        <v>84</v>
      </c>
      <c r="C7" s="90" t="s">
        <v>76</v>
      </c>
      <c r="D7" s="16"/>
      <c r="E7" s="17">
        <v>18650</v>
      </c>
      <c r="F7" s="96"/>
      <c r="G7" s="96"/>
      <c r="H7" s="149"/>
    </row>
    <row r="8" spans="1:8" ht="12.75">
      <c r="A8" s="8" t="s">
        <v>11</v>
      </c>
      <c r="B8" s="18">
        <v>3.2</v>
      </c>
      <c r="C8" s="8" t="s">
        <v>12</v>
      </c>
      <c r="D8" s="19"/>
      <c r="E8" s="20">
        <v>43187</v>
      </c>
      <c r="F8" s="96"/>
      <c r="G8" s="96"/>
      <c r="H8" s="149"/>
    </row>
    <row r="9" spans="2:7" ht="5.25" customHeight="1" thickBot="1">
      <c r="B9" s="1"/>
      <c r="F9" s="96"/>
      <c r="G9" s="96"/>
    </row>
    <row r="10" spans="1:7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96"/>
      <c r="G10" s="96"/>
    </row>
    <row r="11" spans="1:7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96"/>
      <c r="G11" s="96"/>
    </row>
    <row r="12" spans="1:8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9"/>
      <c r="G12" s="9"/>
      <c r="H12" s="2"/>
    </row>
    <row r="13" spans="2:7" ht="3.75" customHeight="1">
      <c r="B13" s="1"/>
      <c r="F13" s="9"/>
      <c r="G13" s="9"/>
    </row>
    <row r="14" spans="1:7" ht="12.75">
      <c r="A14" s="25" t="s">
        <v>25</v>
      </c>
      <c r="B14" s="26"/>
      <c r="C14" s="6"/>
      <c r="D14" s="6"/>
      <c r="E14" s="27">
        <f>E15+E35+E59+E66</f>
        <v>7808</v>
      </c>
      <c r="F14" s="9"/>
      <c r="G14" s="9"/>
    </row>
    <row r="15" spans="1:7" ht="12.75">
      <c r="A15" s="25" t="s">
        <v>26</v>
      </c>
      <c r="B15" s="28"/>
      <c r="C15" s="12"/>
      <c r="D15" s="12"/>
      <c r="E15" s="27">
        <f>+E16+E18+E23</f>
        <v>3387</v>
      </c>
      <c r="F15" s="9"/>
      <c r="G15" s="9"/>
    </row>
    <row r="16" spans="1:7" ht="12.75">
      <c r="A16" s="29" t="s">
        <v>27</v>
      </c>
      <c r="B16" s="4"/>
      <c r="C16" s="30"/>
      <c r="D16" s="31"/>
      <c r="E16" s="32">
        <f>+E17</f>
        <v>2000</v>
      </c>
      <c r="F16" s="9"/>
      <c r="G16" s="9"/>
    </row>
    <row r="17" spans="1:7" ht="14.25">
      <c r="A17" s="33" t="s">
        <v>27</v>
      </c>
      <c r="B17" s="34" t="s">
        <v>1</v>
      </c>
      <c r="C17" s="35">
        <v>2000</v>
      </c>
      <c r="D17" s="36">
        <v>1</v>
      </c>
      <c r="E17" s="37">
        <f>+D17*C17</f>
        <v>2000</v>
      </c>
      <c r="F17" s="9"/>
      <c r="G17" s="9"/>
    </row>
    <row r="18" spans="1:7" ht="12.75">
      <c r="A18" s="38" t="s">
        <v>28</v>
      </c>
      <c r="B18" s="34"/>
      <c r="C18" s="9"/>
      <c r="D18" s="37"/>
      <c r="E18" s="32">
        <f>+E19+E20+E21+E22</f>
        <v>961</v>
      </c>
      <c r="F18" s="9"/>
      <c r="G18" s="9"/>
    </row>
    <row r="19" spans="1:7" ht="14.25">
      <c r="A19" s="39" t="s">
        <v>29</v>
      </c>
      <c r="B19" s="34" t="s">
        <v>1</v>
      </c>
      <c r="C19" s="40">
        <v>350</v>
      </c>
      <c r="D19" s="36">
        <v>1.2</v>
      </c>
      <c r="E19" s="37">
        <f>+D19*C19</f>
        <v>420</v>
      </c>
      <c r="F19" s="9"/>
      <c r="G19" s="9"/>
    </row>
    <row r="20" spans="1:7" ht="14.25">
      <c r="A20" s="39" t="s">
        <v>30</v>
      </c>
      <c r="B20" s="34" t="s">
        <v>1</v>
      </c>
      <c r="C20" s="40">
        <v>250</v>
      </c>
      <c r="D20" s="36">
        <v>1.3</v>
      </c>
      <c r="E20" s="37">
        <f>+D20*C20</f>
        <v>325</v>
      </c>
      <c r="F20" s="9"/>
      <c r="G20" s="9"/>
    </row>
    <row r="21" spans="1:7" ht="14.25">
      <c r="A21" s="39" t="s">
        <v>31</v>
      </c>
      <c r="B21" s="34" t="s">
        <v>1</v>
      </c>
      <c r="C21" s="40">
        <v>150</v>
      </c>
      <c r="D21" s="36">
        <v>1.44</v>
      </c>
      <c r="E21" s="37">
        <f>+D21*C21</f>
        <v>216</v>
      </c>
      <c r="F21" s="9"/>
      <c r="G21" s="9"/>
    </row>
    <row r="22" spans="1:7" ht="14.25" hidden="1">
      <c r="A22" s="41"/>
      <c r="B22" s="34"/>
      <c r="C22" s="40"/>
      <c r="D22" s="36"/>
      <c r="E22" s="37"/>
      <c r="F22" s="9"/>
      <c r="G22" s="9"/>
    </row>
    <row r="23" spans="1:7" ht="12.75">
      <c r="A23" s="38" t="s">
        <v>32</v>
      </c>
      <c r="B23" s="34"/>
      <c r="C23" s="9"/>
      <c r="D23" s="37"/>
      <c r="E23" s="32">
        <f>+E24+E25+E26+E27</f>
        <v>426</v>
      </c>
      <c r="F23" s="9"/>
      <c r="G23" s="9"/>
    </row>
    <row r="24" spans="1:7" ht="14.25">
      <c r="A24" s="42" t="s">
        <v>116</v>
      </c>
      <c r="B24" s="43" t="s">
        <v>3</v>
      </c>
      <c r="C24" s="9">
        <v>20</v>
      </c>
      <c r="D24" s="44">
        <v>7.5</v>
      </c>
      <c r="E24" s="37">
        <f>+D24*C24</f>
        <v>150</v>
      </c>
      <c r="F24" s="9"/>
      <c r="G24" s="9"/>
    </row>
    <row r="25" spans="1:7" ht="14.25">
      <c r="A25" s="42" t="s">
        <v>139</v>
      </c>
      <c r="B25" s="43" t="s">
        <v>1</v>
      </c>
      <c r="C25" s="9">
        <v>2</v>
      </c>
      <c r="D25" s="44">
        <v>78</v>
      </c>
      <c r="E25" s="37">
        <f>+D25*C25</f>
        <v>156</v>
      </c>
      <c r="F25" s="9"/>
      <c r="G25" s="9"/>
    </row>
    <row r="26" spans="1:7" ht="14.25">
      <c r="A26" s="42" t="s">
        <v>35</v>
      </c>
      <c r="B26" s="43" t="s">
        <v>1</v>
      </c>
      <c r="C26" s="9">
        <v>2</v>
      </c>
      <c r="D26" s="44">
        <v>15</v>
      </c>
      <c r="E26" s="37">
        <f>+D26*C26</f>
        <v>30</v>
      </c>
      <c r="F26" s="9"/>
      <c r="G26" s="9"/>
    </row>
    <row r="27" spans="1:7" ht="14.25">
      <c r="A27" s="42" t="s">
        <v>36</v>
      </c>
      <c r="B27" s="43" t="s">
        <v>2</v>
      </c>
      <c r="C27" s="9">
        <v>2</v>
      </c>
      <c r="D27" s="44">
        <v>45</v>
      </c>
      <c r="E27" s="37">
        <f>+D27*C27</f>
        <v>90</v>
      </c>
      <c r="F27" s="9"/>
      <c r="G27" s="9"/>
    </row>
    <row r="28" spans="1:7" ht="14.25" hidden="1">
      <c r="A28" s="42"/>
      <c r="B28" s="43"/>
      <c r="C28" s="9"/>
      <c r="D28" s="44"/>
      <c r="E28" s="37"/>
      <c r="F28" s="9"/>
      <c r="G28" s="9"/>
    </row>
    <row r="29" spans="1:7" ht="14.25" hidden="1">
      <c r="A29" s="42"/>
      <c r="B29" s="43"/>
      <c r="C29" s="9"/>
      <c r="D29" s="44"/>
      <c r="E29" s="37"/>
      <c r="F29" s="9"/>
      <c r="G29" s="9"/>
    </row>
    <row r="30" spans="1:7" ht="14.25" hidden="1">
      <c r="A30" s="42"/>
      <c r="B30" s="43"/>
      <c r="C30" s="9"/>
      <c r="D30" s="44"/>
      <c r="E30" s="37"/>
      <c r="F30" s="9"/>
      <c r="G30" s="9"/>
    </row>
    <row r="31" spans="1:7" ht="14.25" hidden="1">
      <c r="A31" s="42"/>
      <c r="B31" s="43"/>
      <c r="C31" s="9"/>
      <c r="D31" s="44"/>
      <c r="E31" s="37"/>
      <c r="F31" s="9"/>
      <c r="G31" s="81"/>
    </row>
    <row r="32" spans="1:7" ht="14.25" hidden="1">
      <c r="A32" s="42"/>
      <c r="B32" s="43"/>
      <c r="C32" s="9"/>
      <c r="D32" s="44"/>
      <c r="E32" s="37"/>
      <c r="F32" s="9"/>
      <c r="G32" s="9"/>
    </row>
    <row r="33" spans="1:7" ht="14.25" hidden="1">
      <c r="A33" s="42"/>
      <c r="B33" s="43"/>
      <c r="C33" s="9"/>
      <c r="D33" s="44"/>
      <c r="E33" s="37"/>
      <c r="F33" s="9"/>
      <c r="G33" s="9"/>
    </row>
    <row r="34" spans="1:7" ht="3.75" customHeight="1">
      <c r="A34" s="8"/>
      <c r="B34" s="45"/>
      <c r="C34" s="46"/>
      <c r="D34" s="47"/>
      <c r="E34" s="47"/>
      <c r="F34" s="9"/>
      <c r="G34" s="9"/>
    </row>
    <row r="35" spans="1:7" ht="12.75">
      <c r="A35" s="25" t="s">
        <v>37</v>
      </c>
      <c r="B35" s="3" t="s">
        <v>0</v>
      </c>
      <c r="C35" s="48">
        <f>SUM(C37:C58)</f>
        <v>93</v>
      </c>
      <c r="D35" s="49"/>
      <c r="E35" s="50">
        <f>+E36+E41+E44+E46+E52</f>
        <v>3780</v>
      </c>
      <c r="F35" s="9"/>
      <c r="G35" s="9"/>
    </row>
    <row r="36" spans="1:7" ht="12.75">
      <c r="A36" s="51" t="s">
        <v>38</v>
      </c>
      <c r="B36" s="4"/>
      <c r="C36" s="4"/>
      <c r="D36" s="31"/>
      <c r="E36" s="52">
        <f>+E37+E38+E39+E40</f>
        <v>230</v>
      </c>
      <c r="F36" s="9"/>
      <c r="G36" s="9"/>
    </row>
    <row r="37" spans="1:7" ht="14.25">
      <c r="A37" s="5" t="s">
        <v>39</v>
      </c>
      <c r="B37" s="34" t="s">
        <v>0</v>
      </c>
      <c r="C37" s="34">
        <v>1</v>
      </c>
      <c r="D37" s="44">
        <v>50</v>
      </c>
      <c r="E37" s="37">
        <v>30</v>
      </c>
      <c r="F37" s="9"/>
      <c r="G37" s="9"/>
    </row>
    <row r="38" spans="1:7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  <c r="F38" s="9"/>
      <c r="G38" s="81"/>
    </row>
    <row r="39" spans="1:7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  <c r="F39" s="9"/>
      <c r="G39" s="9"/>
    </row>
    <row r="40" spans="1:7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  <c r="F40" s="9"/>
      <c r="G40" s="9"/>
    </row>
    <row r="41" spans="1:7" ht="14.25">
      <c r="A41" s="53" t="s">
        <v>43</v>
      </c>
      <c r="B41" s="34"/>
      <c r="C41" s="34"/>
      <c r="D41" s="44"/>
      <c r="E41" s="32">
        <f>+E42+E43</f>
        <v>300</v>
      </c>
      <c r="F41" s="9"/>
      <c r="G41" s="9"/>
    </row>
    <row r="42" spans="1:7" ht="14.25">
      <c r="A42" s="5" t="s">
        <v>43</v>
      </c>
      <c r="B42" s="34" t="s">
        <v>0</v>
      </c>
      <c r="C42" s="34">
        <v>5</v>
      </c>
      <c r="D42" s="44">
        <v>50</v>
      </c>
      <c r="E42" s="37">
        <f>+D42*C42</f>
        <v>250</v>
      </c>
      <c r="F42" s="9"/>
      <c r="G42" s="9"/>
    </row>
    <row r="43" spans="1:7" ht="14.25">
      <c r="A43" s="5" t="s">
        <v>86</v>
      </c>
      <c r="B43" s="34" t="s">
        <v>0</v>
      </c>
      <c r="C43" s="34">
        <v>1</v>
      </c>
      <c r="D43" s="44">
        <v>50</v>
      </c>
      <c r="E43" s="37">
        <f>+D43*C43</f>
        <v>50</v>
      </c>
      <c r="F43" s="9"/>
      <c r="G43" s="9"/>
    </row>
    <row r="44" spans="1:7" ht="14.25">
      <c r="A44" s="53" t="s">
        <v>45</v>
      </c>
      <c r="B44" s="34"/>
      <c r="C44" s="34"/>
      <c r="D44" s="44"/>
      <c r="E44" s="32">
        <f>+E45</f>
        <v>500</v>
      </c>
      <c r="F44" s="9"/>
      <c r="G44" s="9"/>
    </row>
    <row r="45" spans="1:7" ht="14.25">
      <c r="A45" s="5" t="s">
        <v>46</v>
      </c>
      <c r="B45" s="34" t="s">
        <v>0</v>
      </c>
      <c r="C45" s="34">
        <v>10</v>
      </c>
      <c r="D45" s="44">
        <v>50</v>
      </c>
      <c r="E45" s="37">
        <f>+D45*C45</f>
        <v>500</v>
      </c>
      <c r="F45" s="9"/>
      <c r="G45" s="9"/>
    </row>
    <row r="46" spans="1:7" ht="14.25">
      <c r="A46" s="53" t="s">
        <v>47</v>
      </c>
      <c r="B46" s="34"/>
      <c r="C46" s="34"/>
      <c r="D46" s="44"/>
      <c r="E46" s="32">
        <f>+E47+E48+E49</f>
        <v>900</v>
      </c>
      <c r="F46" s="9"/>
      <c r="G46" s="9"/>
    </row>
    <row r="47" spans="1:7" ht="14.25">
      <c r="A47" s="5" t="s">
        <v>48</v>
      </c>
      <c r="B47" s="34" t="s">
        <v>0</v>
      </c>
      <c r="C47" s="34">
        <v>10</v>
      </c>
      <c r="D47" s="44">
        <v>50</v>
      </c>
      <c r="E47" s="37">
        <f>+D47*C47</f>
        <v>500</v>
      </c>
      <c r="F47" s="9"/>
      <c r="G47" s="9"/>
    </row>
    <row r="48" spans="1:7" ht="14.25">
      <c r="A48" s="5" t="s">
        <v>49</v>
      </c>
      <c r="B48" s="34" t="s">
        <v>0</v>
      </c>
      <c r="C48" s="34">
        <v>4</v>
      </c>
      <c r="D48" s="44">
        <v>50</v>
      </c>
      <c r="E48" s="37">
        <f>+D48*C48</f>
        <v>200</v>
      </c>
      <c r="F48" s="9"/>
      <c r="G48" s="81"/>
    </row>
    <row r="49" spans="1:7" ht="14.25">
      <c r="A49" s="5" t="s">
        <v>50</v>
      </c>
      <c r="B49" s="34" t="s">
        <v>0</v>
      </c>
      <c r="C49" s="34">
        <v>4</v>
      </c>
      <c r="D49" s="44">
        <v>50</v>
      </c>
      <c r="E49" s="37">
        <f>+D49*C49</f>
        <v>200</v>
      </c>
      <c r="F49" s="9"/>
      <c r="G49" s="81"/>
    </row>
    <row r="50" spans="1:7" ht="14.25" hidden="1">
      <c r="A50" s="5"/>
      <c r="B50" s="34"/>
      <c r="C50" s="34"/>
      <c r="D50" s="44"/>
      <c r="E50" s="37"/>
      <c r="F50" s="9"/>
      <c r="G50" s="9"/>
    </row>
    <row r="51" spans="1:7" ht="14.25">
      <c r="A51" s="55" t="s">
        <v>61</v>
      </c>
      <c r="B51" s="34" t="s">
        <v>0</v>
      </c>
      <c r="C51" s="34">
        <v>15</v>
      </c>
      <c r="D51" s="44">
        <v>50</v>
      </c>
      <c r="E51" s="37">
        <f>+D51*C51</f>
        <v>750</v>
      </c>
      <c r="F51" s="2"/>
      <c r="G51" s="2"/>
    </row>
    <row r="52" spans="1:7" ht="14.25">
      <c r="A52" s="53" t="s">
        <v>51</v>
      </c>
      <c r="B52" s="34"/>
      <c r="C52" s="34"/>
      <c r="D52" s="44"/>
      <c r="E52" s="32">
        <f>+E53+E54+E55+E56+E57</f>
        <v>1850</v>
      </c>
      <c r="F52" s="9"/>
      <c r="G52" s="9"/>
    </row>
    <row r="53" spans="1:7" ht="14.25">
      <c r="A53" s="5" t="s">
        <v>87</v>
      </c>
      <c r="B53" s="34" t="s">
        <v>0</v>
      </c>
      <c r="C53" s="34">
        <v>5</v>
      </c>
      <c r="D53" s="44">
        <v>50</v>
      </c>
      <c r="E53" s="37">
        <f>+D53*C53</f>
        <v>250</v>
      </c>
      <c r="F53" s="9"/>
      <c r="G53" s="99"/>
    </row>
    <row r="54" spans="1:7" ht="14.25">
      <c r="A54" s="5" t="s">
        <v>88</v>
      </c>
      <c r="B54" s="34" t="s">
        <v>0</v>
      </c>
      <c r="C54" s="34">
        <v>20</v>
      </c>
      <c r="D54" s="44">
        <v>50</v>
      </c>
      <c r="E54" s="37">
        <f>+D54*C54</f>
        <v>1000</v>
      </c>
      <c r="F54" s="9"/>
      <c r="G54" s="81"/>
    </row>
    <row r="55" spans="1:7" ht="14.25">
      <c r="A55" s="5" t="s">
        <v>79</v>
      </c>
      <c r="B55" s="34" t="s">
        <v>0</v>
      </c>
      <c r="C55" s="34">
        <v>6</v>
      </c>
      <c r="D55" s="44">
        <v>50</v>
      </c>
      <c r="E55" s="37">
        <f>+D55*C55</f>
        <v>300</v>
      </c>
      <c r="F55" s="2"/>
      <c r="G55" s="2"/>
    </row>
    <row r="56" spans="1:7" ht="14.25">
      <c r="A56" s="5" t="s">
        <v>78</v>
      </c>
      <c r="B56" s="34" t="s">
        <v>0</v>
      </c>
      <c r="C56" s="34">
        <v>6</v>
      </c>
      <c r="D56" s="44">
        <v>50</v>
      </c>
      <c r="E56" s="37">
        <f>+D56*C56</f>
        <v>300</v>
      </c>
      <c r="F56" s="2"/>
      <c r="G56" s="2"/>
    </row>
    <row r="57" spans="1:7" ht="14.25" hidden="1">
      <c r="A57" s="5"/>
      <c r="B57" s="34"/>
      <c r="C57" s="34"/>
      <c r="D57" s="44"/>
      <c r="E57" s="37"/>
      <c r="F57" s="2"/>
      <c r="G57" s="2"/>
    </row>
    <row r="58" spans="1:7" ht="14.25">
      <c r="A58" s="5" t="s">
        <v>53</v>
      </c>
      <c r="B58" s="34" t="s">
        <v>0</v>
      </c>
      <c r="C58" s="34">
        <v>2</v>
      </c>
      <c r="D58" s="116">
        <v>50</v>
      </c>
      <c r="E58" s="37">
        <f>+D58*C58</f>
        <v>100</v>
      </c>
      <c r="F58" s="2"/>
      <c r="G58" s="2"/>
    </row>
    <row r="59" spans="1:7" ht="12.75">
      <c r="A59" s="25" t="s">
        <v>54</v>
      </c>
      <c r="B59" s="26"/>
      <c r="C59" s="26"/>
      <c r="D59" s="54"/>
      <c r="E59" s="27">
        <f>+E60</f>
        <v>240</v>
      </c>
      <c r="F59" s="2"/>
      <c r="G59" s="2"/>
    </row>
    <row r="60" spans="1:7" ht="12.75">
      <c r="A60" s="51" t="s">
        <v>55</v>
      </c>
      <c r="B60" s="4"/>
      <c r="C60" s="4"/>
      <c r="D60" s="31"/>
      <c r="E60" s="52">
        <f>+E61+E62+E63+E64</f>
        <v>240</v>
      </c>
      <c r="F60" s="2"/>
      <c r="G60" s="2"/>
    </row>
    <row r="61" spans="1:7" ht="14.25">
      <c r="A61" s="5" t="s">
        <v>56</v>
      </c>
      <c r="B61" s="34" t="s">
        <v>57</v>
      </c>
      <c r="C61" s="34">
        <v>2</v>
      </c>
      <c r="D61" s="44">
        <v>60</v>
      </c>
      <c r="E61" s="37">
        <f>+D61*C61</f>
        <v>120</v>
      </c>
      <c r="F61" s="2"/>
      <c r="G61" s="2"/>
    </row>
    <row r="62" spans="1:7" ht="14.25">
      <c r="A62" s="5" t="s">
        <v>58</v>
      </c>
      <c r="B62" s="34" t="s">
        <v>57</v>
      </c>
      <c r="C62" s="34">
        <v>1</v>
      </c>
      <c r="D62" s="44">
        <v>60</v>
      </c>
      <c r="E62" s="37">
        <f>+D62*C62</f>
        <v>60</v>
      </c>
      <c r="F62" s="2"/>
      <c r="G62" s="2"/>
    </row>
    <row r="63" spans="1:7" ht="14.25">
      <c r="A63" s="5" t="s">
        <v>59</v>
      </c>
      <c r="B63" s="34" t="s">
        <v>57</v>
      </c>
      <c r="C63" s="34">
        <v>1</v>
      </c>
      <c r="D63" s="44">
        <v>60</v>
      </c>
      <c r="E63" s="37">
        <f>+D63*C63</f>
        <v>60</v>
      </c>
      <c r="F63" s="2"/>
      <c r="G63" s="2"/>
    </row>
    <row r="64" spans="1:7" ht="14.25" hidden="1">
      <c r="A64" s="5"/>
      <c r="B64" s="34"/>
      <c r="C64" s="34"/>
      <c r="D64" s="44"/>
      <c r="E64" s="37"/>
      <c r="F64" s="2"/>
      <c r="G64" s="2"/>
    </row>
    <row r="65" spans="1:7" ht="6.75" customHeight="1">
      <c r="A65" s="5"/>
      <c r="B65" s="34"/>
      <c r="C65" s="34"/>
      <c r="D65" s="37"/>
      <c r="E65" s="37"/>
      <c r="F65" s="2"/>
      <c r="G65" s="2"/>
    </row>
    <row r="66" spans="1:7" ht="12.75">
      <c r="A66" s="25" t="s">
        <v>60</v>
      </c>
      <c r="B66" s="26"/>
      <c r="C66" s="26"/>
      <c r="D66" s="54"/>
      <c r="E66" s="27">
        <f>SUM(E67:E69)</f>
        <v>401</v>
      </c>
      <c r="F66" s="2"/>
      <c r="G66" s="2"/>
    </row>
    <row r="67" spans="1:7" ht="14.25">
      <c r="A67" s="55" t="s">
        <v>62</v>
      </c>
      <c r="B67" s="34" t="s">
        <v>63</v>
      </c>
      <c r="C67" s="56">
        <v>1</v>
      </c>
      <c r="D67" s="44">
        <v>200</v>
      </c>
      <c r="E67" s="37">
        <f>+D67*C67</f>
        <v>200</v>
      </c>
      <c r="F67" s="2"/>
      <c r="G67" s="2"/>
    </row>
    <row r="68" spans="1:7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  <c r="F68" s="2"/>
      <c r="G68" s="2"/>
    </row>
    <row r="69" spans="1:7" ht="14.25">
      <c r="A69" s="55" t="s">
        <v>66</v>
      </c>
      <c r="B69" s="58">
        <v>0.04</v>
      </c>
      <c r="C69" s="56">
        <v>93</v>
      </c>
      <c r="D69" s="44">
        <f>D53*B69</f>
        <v>2</v>
      </c>
      <c r="E69" s="37">
        <f>C69*D69</f>
        <v>186</v>
      </c>
      <c r="F69" s="2"/>
      <c r="G69" s="2"/>
    </row>
    <row r="70" spans="1:7" ht="4.5" customHeight="1">
      <c r="A70" s="5"/>
      <c r="B70" s="34"/>
      <c r="C70" s="34"/>
      <c r="D70" s="44"/>
      <c r="E70" s="37"/>
      <c r="F70" s="2"/>
      <c r="G70" s="2"/>
    </row>
    <row r="71" spans="1:7" ht="12.75">
      <c r="A71" s="59" t="s">
        <v>67</v>
      </c>
      <c r="B71" s="28"/>
      <c r="C71" s="28"/>
      <c r="D71" s="60"/>
      <c r="E71" s="61">
        <f>SUM(E72:E78)</f>
        <v>538.48</v>
      </c>
      <c r="F71" s="2"/>
      <c r="G71" s="2"/>
    </row>
    <row r="72" spans="1:7" ht="5.25" customHeight="1">
      <c r="A72" s="62"/>
      <c r="B72" s="4"/>
      <c r="C72" s="63"/>
      <c r="D72" s="64"/>
      <c r="E72" s="31"/>
      <c r="F72" s="2"/>
      <c r="G72" s="2"/>
    </row>
    <row r="73" spans="1:7" ht="14.25" hidden="1">
      <c r="A73" s="65"/>
      <c r="B73" s="34"/>
      <c r="C73" s="66"/>
      <c r="D73" s="44"/>
      <c r="E73" s="37"/>
      <c r="F73" s="2"/>
      <c r="G73" s="2"/>
    </row>
    <row r="74" spans="1:7" ht="14.25">
      <c r="A74" s="65" t="s">
        <v>82</v>
      </c>
      <c r="B74" s="34" t="s">
        <v>68</v>
      </c>
      <c r="C74" s="66">
        <v>3</v>
      </c>
      <c r="D74" s="44"/>
      <c r="E74" s="37">
        <f>E14*3/100</f>
        <v>234.24</v>
      </c>
      <c r="F74" s="2"/>
      <c r="G74" s="2"/>
    </row>
    <row r="75" spans="1:7" ht="14.25" hidden="1">
      <c r="A75" s="65"/>
      <c r="B75" s="34"/>
      <c r="C75" s="66"/>
      <c r="D75" s="44"/>
      <c r="E75" s="37"/>
      <c r="F75" s="2"/>
      <c r="G75" s="2"/>
    </row>
    <row r="76" spans="1:7" ht="14.25">
      <c r="A76" s="65" t="s">
        <v>69</v>
      </c>
      <c r="B76" s="34" t="s">
        <v>68</v>
      </c>
      <c r="C76" s="68">
        <v>3</v>
      </c>
      <c r="D76" s="44"/>
      <c r="E76" s="37">
        <f>E14*C76/100</f>
        <v>234.24</v>
      </c>
      <c r="F76" s="2"/>
      <c r="G76" s="2"/>
    </row>
    <row r="77" spans="1:7" ht="14.25">
      <c r="A77" s="65" t="s">
        <v>70</v>
      </c>
      <c r="B77" s="34" t="s">
        <v>71</v>
      </c>
      <c r="C77" s="68">
        <v>1</v>
      </c>
      <c r="D77" s="44">
        <v>50</v>
      </c>
      <c r="E77" s="37">
        <f>C77*D77</f>
        <v>50</v>
      </c>
      <c r="F77" s="2"/>
      <c r="G77" s="2"/>
    </row>
    <row r="78" spans="1:7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  <c r="F78" s="2"/>
      <c r="G78" s="2"/>
    </row>
    <row r="79" spans="2:7" ht="5.25" customHeight="1" thickBot="1">
      <c r="B79" s="1"/>
      <c r="C79" s="1"/>
      <c r="D79" s="72"/>
      <c r="E79" s="72"/>
      <c r="F79" s="2"/>
      <c r="G79" s="2"/>
    </row>
    <row r="80" spans="1:7" ht="13.5" thickBot="1">
      <c r="A80" s="73" t="s">
        <v>73</v>
      </c>
      <c r="B80" s="74"/>
      <c r="C80" s="74"/>
      <c r="D80" s="75"/>
      <c r="E80" s="91">
        <f>E14+E71</f>
        <v>8346.48</v>
      </c>
      <c r="F80" s="2"/>
      <c r="G80" s="2"/>
    </row>
    <row r="81" spans="1:7" ht="13.5" thickBot="1">
      <c r="A81" s="76"/>
      <c r="B81" s="77"/>
      <c r="C81" s="77"/>
      <c r="D81" s="78"/>
      <c r="E81" s="92"/>
      <c r="F81" s="2"/>
      <c r="G81" s="2"/>
    </row>
    <row r="82" spans="1:7" ht="12.75">
      <c r="A82" s="2"/>
      <c r="B82" s="2"/>
      <c r="C82" s="2"/>
      <c r="D82" s="9"/>
      <c r="E82" s="2"/>
      <c r="F82" s="2"/>
      <c r="G82" s="2"/>
    </row>
    <row r="83" spans="1:7" ht="12.75">
      <c r="A83" s="2"/>
      <c r="B83" s="2"/>
      <c r="C83" s="2"/>
      <c r="D83" s="9"/>
      <c r="E83" s="2"/>
      <c r="F83" s="2"/>
      <c r="G83" s="2"/>
    </row>
    <row r="84" spans="1:7" ht="12.75">
      <c r="A84" s="2"/>
      <c r="B84" s="2"/>
      <c r="C84" s="2"/>
      <c r="D84" s="9"/>
      <c r="E84" s="2"/>
      <c r="F84" s="2"/>
      <c r="G84" s="2"/>
    </row>
    <row r="85" spans="1:7" ht="12.75">
      <c r="A85" s="2"/>
      <c r="B85" s="2"/>
      <c r="C85" s="2"/>
      <c r="D85" s="9"/>
      <c r="E85" s="2"/>
      <c r="F85" s="2"/>
      <c r="G85" s="2"/>
    </row>
    <row r="86" spans="1:7" ht="12.75">
      <c r="A86" s="2"/>
      <c r="B86" s="2"/>
      <c r="C86" s="2"/>
      <c r="D86" s="9"/>
      <c r="E86" s="2"/>
      <c r="F86" s="2"/>
      <c r="G86" s="2"/>
    </row>
    <row r="87" spans="1:7" ht="12.75">
      <c r="A87" s="2"/>
      <c r="B87" s="2"/>
      <c r="C87" s="2"/>
      <c r="D87" s="9"/>
      <c r="E87" s="2"/>
      <c r="F87" s="2"/>
      <c r="G87" s="2"/>
    </row>
    <row r="88" spans="1:7" ht="12.75">
      <c r="A88" s="2"/>
      <c r="B88" s="2"/>
      <c r="C88" s="2"/>
      <c r="D88" s="9"/>
      <c r="E88" s="2"/>
      <c r="F88" s="2"/>
      <c r="G88" s="2"/>
    </row>
    <row r="89" spans="1:7" ht="12.75">
      <c r="A89" s="2"/>
      <c r="B89" s="2"/>
      <c r="C89" s="2"/>
      <c r="D89" s="9"/>
      <c r="E89" s="2"/>
      <c r="F89" s="2"/>
      <c r="G89" s="2"/>
    </row>
    <row r="90" spans="3:4" ht="12.75">
      <c r="C90" s="2"/>
      <c r="D90" s="1"/>
    </row>
    <row r="91" spans="3:4" ht="12.75">
      <c r="C91" s="2"/>
      <c r="D91" s="1"/>
    </row>
    <row r="92" spans="3:4" ht="12.75">
      <c r="C92" s="2"/>
      <c r="D92" s="1"/>
    </row>
    <row r="93" spans="3:4" ht="12.75">
      <c r="C93" s="2"/>
      <c r="D93" s="1"/>
    </row>
    <row r="94" spans="3:4" ht="12.75">
      <c r="C94" s="2"/>
      <c r="D94" s="1"/>
    </row>
    <row r="95" spans="3:4" ht="12.75">
      <c r="C95" s="2"/>
      <c r="D95" s="1"/>
    </row>
    <row r="96" spans="3:4" ht="12.75">
      <c r="C96" s="2"/>
      <c r="D96" s="1"/>
    </row>
    <row r="97" spans="3:4" ht="12.75">
      <c r="C97" s="2"/>
      <c r="D97" s="1"/>
    </row>
    <row r="98" spans="3:4" ht="12.75">
      <c r="C98" s="2"/>
      <c r="D98" s="1"/>
    </row>
    <row r="99" spans="3:4" ht="12.75">
      <c r="C99" s="2"/>
      <c r="D99" s="1"/>
    </row>
    <row r="100" spans="3:4" ht="12.75">
      <c r="C100" s="2"/>
      <c r="D100" s="1"/>
    </row>
    <row r="101" spans="3:4" ht="12.75">
      <c r="C101" s="2"/>
      <c r="D101" s="1"/>
    </row>
    <row r="102" spans="3:4" ht="12.75">
      <c r="C102" s="2"/>
      <c r="D102" s="1"/>
    </row>
    <row r="103" spans="3:4" ht="12.75">
      <c r="C103" s="2"/>
      <c r="D103" s="1"/>
    </row>
    <row r="104" spans="3:4" ht="12.75">
      <c r="C104" s="2"/>
      <c r="D104" s="1"/>
    </row>
    <row r="105" spans="3:4" ht="12.75">
      <c r="C105" s="2"/>
      <c r="D105" s="1"/>
    </row>
    <row r="106" spans="3:4" ht="12.75">
      <c r="C106" s="2"/>
      <c r="D106" s="1"/>
    </row>
    <row r="107" spans="3:4" ht="12.75">
      <c r="C107" s="2"/>
      <c r="D107" s="1"/>
    </row>
    <row r="108" spans="3:4" ht="12.75">
      <c r="C108" s="2"/>
      <c r="D108" s="1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</sheetData>
  <sheetProtection/>
  <mergeCells count="3">
    <mergeCell ref="H7:H8"/>
    <mergeCell ref="A2:E2"/>
    <mergeCell ref="A1:E1"/>
  </mergeCells>
  <printOptions horizontalCentered="1" verticalCentered="1"/>
  <pageMargins left="0.9055118110236221" right="0.7874015748031497" top="0.7480314960629921" bottom="0.5905511811023623" header="0" footer="0"/>
  <pageSetup horizontalDpi="300" verticalDpi="3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7">
      <selection activeCell="E7" sqref="E7"/>
    </sheetView>
  </sheetViews>
  <sheetFormatPr defaultColWidth="11.421875" defaultRowHeight="12.75"/>
  <cols>
    <col min="1" max="1" width="44.28125" style="0" customWidth="1"/>
    <col min="2" max="2" width="13.7109375" style="0" customWidth="1"/>
    <col min="3" max="3" width="12.28125" style="0" customWidth="1"/>
    <col min="4" max="4" width="11.28125" style="0" customWidth="1"/>
    <col min="5" max="5" width="19.140625" style="0" customWidth="1"/>
  </cols>
  <sheetData>
    <row r="1" spans="1:6" ht="18">
      <c r="A1" s="153" t="s">
        <v>177</v>
      </c>
      <c r="B1" s="153"/>
      <c r="C1" s="153"/>
      <c r="D1" s="153"/>
      <c r="E1" s="153"/>
      <c r="F1" s="2"/>
    </row>
    <row r="2" spans="1:6" ht="15.75">
      <c r="A2" s="150" t="s">
        <v>211</v>
      </c>
      <c r="B2" s="150"/>
      <c r="C2" s="150"/>
      <c r="D2" s="150"/>
      <c r="E2" s="150"/>
      <c r="F2" s="2"/>
    </row>
    <row r="3" spans="1:6" ht="4.5" customHeight="1">
      <c r="A3" s="10"/>
      <c r="B3" s="1"/>
      <c r="F3" s="2"/>
    </row>
    <row r="4" spans="1:6" ht="12.75">
      <c r="A4" s="7" t="s">
        <v>4</v>
      </c>
      <c r="B4" s="11" t="s">
        <v>5</v>
      </c>
      <c r="C4" s="7" t="s">
        <v>80</v>
      </c>
      <c r="D4" s="13"/>
      <c r="E4" s="11" t="s">
        <v>122</v>
      </c>
      <c r="F4" s="2"/>
    </row>
    <row r="5" spans="1:6" ht="12.75">
      <c r="A5" s="14" t="s">
        <v>6</v>
      </c>
      <c r="B5" s="15" t="s">
        <v>179</v>
      </c>
      <c r="C5" s="14" t="s">
        <v>170</v>
      </c>
      <c r="D5" s="16"/>
      <c r="E5" s="15" t="s">
        <v>180</v>
      </c>
      <c r="F5" s="2"/>
    </row>
    <row r="6" spans="1:6" ht="12.75">
      <c r="A6" s="14" t="s">
        <v>75</v>
      </c>
      <c r="B6" s="15" t="s">
        <v>168</v>
      </c>
      <c r="C6" s="14" t="s">
        <v>8</v>
      </c>
      <c r="D6" s="16"/>
      <c r="E6" s="15" t="s">
        <v>172</v>
      </c>
      <c r="F6" s="2"/>
    </row>
    <row r="7" spans="1:6" ht="12.75">
      <c r="A7" s="14" t="s">
        <v>10</v>
      </c>
      <c r="B7" s="15"/>
      <c r="C7" s="90" t="s">
        <v>76</v>
      </c>
      <c r="D7" s="16"/>
      <c r="E7" s="17">
        <v>3500</v>
      </c>
      <c r="F7" s="2"/>
    </row>
    <row r="8" spans="1:6" ht="12.75">
      <c r="A8" s="8" t="s">
        <v>11</v>
      </c>
      <c r="B8" s="18">
        <v>3.2</v>
      </c>
      <c r="C8" s="8" t="s">
        <v>12</v>
      </c>
      <c r="D8" s="19"/>
      <c r="E8" s="20">
        <v>43187</v>
      </c>
      <c r="F8" s="2"/>
    </row>
    <row r="9" spans="2:6" ht="6" customHeight="1" thickBot="1">
      <c r="B9" s="1"/>
      <c r="F9" s="2"/>
    </row>
    <row r="10" spans="1:6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2"/>
    </row>
    <row r="11" spans="1:6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2"/>
    </row>
    <row r="12" spans="1:6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2"/>
    </row>
    <row r="13" spans="2:6" ht="4.5" customHeight="1">
      <c r="B13" s="1"/>
      <c r="F13" s="2"/>
    </row>
    <row r="14" spans="1:6" ht="12.75">
      <c r="A14" s="25" t="s">
        <v>25</v>
      </c>
      <c r="B14" s="26"/>
      <c r="C14" s="6"/>
      <c r="D14" s="6"/>
      <c r="E14" s="27">
        <f>E15+E36+E59+E66</f>
        <v>1874.7</v>
      </c>
      <c r="F14" s="2"/>
    </row>
    <row r="15" spans="1:6" ht="12.75">
      <c r="A15" s="25" t="s">
        <v>26</v>
      </c>
      <c r="B15" s="28"/>
      <c r="C15" s="12"/>
      <c r="D15" s="12"/>
      <c r="E15" s="27">
        <f>+E16+E19+E24</f>
        <v>90</v>
      </c>
      <c r="F15" s="2"/>
    </row>
    <row r="16" spans="1:6" ht="12.75">
      <c r="A16" s="29" t="s">
        <v>27</v>
      </c>
      <c r="B16" s="4"/>
      <c r="C16" s="30"/>
      <c r="D16" s="31"/>
      <c r="E16" s="32">
        <f>+E17</f>
        <v>0</v>
      </c>
      <c r="F16" s="2"/>
    </row>
    <row r="17" spans="1:6" ht="14.25">
      <c r="A17" s="33" t="s">
        <v>27</v>
      </c>
      <c r="B17" s="34" t="s">
        <v>1</v>
      </c>
      <c r="C17" s="117">
        <v>0</v>
      </c>
      <c r="D17" s="36">
        <v>0</v>
      </c>
      <c r="E17" s="37">
        <f>+D17*C17</f>
        <v>0</v>
      </c>
      <c r="F17" s="2"/>
    </row>
    <row r="18" spans="1:6" ht="14.25">
      <c r="A18" s="33" t="s">
        <v>123</v>
      </c>
      <c r="B18" s="34" t="s">
        <v>124</v>
      </c>
      <c r="C18" s="117">
        <v>0</v>
      </c>
      <c r="D18" s="36">
        <v>0</v>
      </c>
      <c r="E18" s="37">
        <f>+D18*C18</f>
        <v>0</v>
      </c>
      <c r="F18" s="2"/>
    </row>
    <row r="19" spans="1:6" ht="12.75">
      <c r="A19" s="38" t="s">
        <v>28</v>
      </c>
      <c r="B19" s="34"/>
      <c r="C19" s="9"/>
      <c r="D19" s="37" t="s">
        <v>161</v>
      </c>
      <c r="E19" s="32">
        <f>+E20+E21+E22+E23</f>
        <v>90</v>
      </c>
      <c r="F19" s="2"/>
    </row>
    <row r="20" spans="1:6" ht="14.25">
      <c r="A20" s="39" t="s">
        <v>29</v>
      </c>
      <c r="B20" s="34" t="s">
        <v>1</v>
      </c>
      <c r="C20" s="40">
        <v>0</v>
      </c>
      <c r="D20" s="36">
        <v>0</v>
      </c>
      <c r="E20" s="37">
        <f>+D20*C20</f>
        <v>0</v>
      </c>
      <c r="F20" s="2"/>
    </row>
    <row r="21" spans="1:6" ht="14.25">
      <c r="A21" s="39" t="s">
        <v>30</v>
      </c>
      <c r="B21" s="34" t="s">
        <v>1</v>
      </c>
      <c r="C21" s="40">
        <v>0</v>
      </c>
      <c r="D21" s="36">
        <v>0</v>
      </c>
      <c r="E21" s="37">
        <f>+D21*C21</f>
        <v>0</v>
      </c>
      <c r="F21" s="2"/>
    </row>
    <row r="22" spans="1:6" ht="14.25">
      <c r="A22" s="39" t="s">
        <v>125</v>
      </c>
      <c r="B22" s="34" t="s">
        <v>1</v>
      </c>
      <c r="C22" s="40">
        <v>0</v>
      </c>
      <c r="D22" s="36">
        <v>0</v>
      </c>
      <c r="E22" s="37">
        <f>+D22*C22</f>
        <v>0</v>
      </c>
      <c r="F22" s="2"/>
    </row>
    <row r="23" spans="1:6" ht="14.25">
      <c r="A23" s="41" t="s">
        <v>162</v>
      </c>
      <c r="B23" s="34" t="s">
        <v>3</v>
      </c>
      <c r="C23" s="40">
        <v>300</v>
      </c>
      <c r="D23" s="36">
        <v>0.3</v>
      </c>
      <c r="E23" s="37">
        <f>+D23*C23</f>
        <v>90</v>
      </c>
      <c r="F23" s="2"/>
    </row>
    <row r="24" spans="1:6" ht="12.75">
      <c r="A24" s="38" t="s">
        <v>32</v>
      </c>
      <c r="B24" s="34"/>
      <c r="C24" s="9"/>
      <c r="D24" s="37"/>
      <c r="E24" s="32">
        <f>+E25+E26+E27+E28</f>
        <v>0</v>
      </c>
      <c r="F24" s="2"/>
    </row>
    <row r="25" spans="1:6" ht="3.75" customHeight="1">
      <c r="A25" s="42"/>
      <c r="B25" s="43"/>
      <c r="C25" s="9"/>
      <c r="D25" s="44"/>
      <c r="E25" s="37"/>
      <c r="F25" s="2"/>
    </row>
    <row r="26" spans="1:6" ht="5.25" customHeight="1">
      <c r="A26" s="42"/>
      <c r="B26" s="43"/>
      <c r="C26" s="9"/>
      <c r="D26" s="44"/>
      <c r="E26" s="37"/>
      <c r="F26" s="2"/>
    </row>
    <row r="27" spans="1:6" ht="14.25">
      <c r="A27" s="42" t="s">
        <v>181</v>
      </c>
      <c r="B27" s="43"/>
      <c r="C27" s="9"/>
      <c r="D27" s="44"/>
      <c r="E27" s="37"/>
      <c r="F27" s="2"/>
    </row>
    <row r="28" spans="1:6" ht="5.25" customHeight="1" hidden="1">
      <c r="A28" s="42"/>
      <c r="B28" s="43"/>
      <c r="C28" s="9"/>
      <c r="D28" s="44"/>
      <c r="E28" s="37"/>
      <c r="F28" s="2"/>
    </row>
    <row r="29" spans="1:6" ht="5.25" customHeight="1" hidden="1">
      <c r="A29" s="42"/>
      <c r="B29" s="43"/>
      <c r="C29" s="9"/>
      <c r="D29" s="44"/>
      <c r="E29" s="37"/>
      <c r="F29" s="2"/>
    </row>
    <row r="30" spans="1:6" ht="3" customHeight="1" hidden="1">
      <c r="A30" s="42"/>
      <c r="B30" s="43"/>
      <c r="C30" s="9"/>
      <c r="D30" s="44"/>
      <c r="E30" s="37"/>
      <c r="F30" s="2"/>
    </row>
    <row r="31" spans="1:6" ht="3.75" customHeight="1" hidden="1">
      <c r="A31" s="42"/>
      <c r="B31" s="43"/>
      <c r="C31" s="9"/>
      <c r="D31" s="44"/>
      <c r="E31" s="37"/>
      <c r="F31" s="2"/>
    </row>
    <row r="32" spans="1:6" ht="4.5" customHeight="1" hidden="1">
      <c r="A32" s="42"/>
      <c r="B32" s="43"/>
      <c r="C32" s="9"/>
      <c r="D32" s="44"/>
      <c r="E32" s="37"/>
      <c r="F32" s="2"/>
    </row>
    <row r="33" spans="1:6" ht="3.75" customHeight="1" hidden="1">
      <c r="A33" s="42"/>
      <c r="B33" s="43"/>
      <c r="C33" s="9"/>
      <c r="D33" s="44"/>
      <c r="E33" s="37"/>
      <c r="F33" s="2"/>
    </row>
    <row r="34" spans="1:6" ht="6" customHeight="1">
      <c r="A34" s="42"/>
      <c r="B34" s="43"/>
      <c r="C34" s="9"/>
      <c r="D34" s="44"/>
      <c r="E34" s="37"/>
      <c r="F34" s="2"/>
    </row>
    <row r="35" spans="1:6" ht="3.75" customHeight="1">
      <c r="A35" s="8"/>
      <c r="B35" s="45"/>
      <c r="C35" s="46"/>
      <c r="D35" s="47"/>
      <c r="E35" s="47"/>
      <c r="F35" s="2"/>
    </row>
    <row r="36" spans="1:6" ht="12.75">
      <c r="A36" s="25" t="s">
        <v>37</v>
      </c>
      <c r="B36" s="3" t="s">
        <v>0</v>
      </c>
      <c r="C36" s="48">
        <f>SUM(C38:C58)</f>
        <v>34</v>
      </c>
      <c r="D36" s="49"/>
      <c r="E36" s="50">
        <f>+E37+E42+E45+E47+E53</f>
        <v>1700</v>
      </c>
      <c r="F36" s="2"/>
    </row>
    <row r="37" spans="1:6" ht="12.75">
      <c r="A37" s="139" t="s">
        <v>38</v>
      </c>
      <c r="B37" s="4"/>
      <c r="C37" s="4"/>
      <c r="D37" s="31"/>
      <c r="E37" s="52">
        <f>+E38+E39+E40+E41</f>
        <v>450</v>
      </c>
      <c r="F37" s="2"/>
    </row>
    <row r="38" spans="1:6" ht="14.25">
      <c r="A38" s="137" t="s">
        <v>126</v>
      </c>
      <c r="B38" s="34" t="s">
        <v>0</v>
      </c>
      <c r="C38" s="34">
        <v>4</v>
      </c>
      <c r="D38" s="44">
        <v>50</v>
      </c>
      <c r="E38" s="37">
        <f>+D38*C38</f>
        <v>200</v>
      </c>
      <c r="F38" s="2"/>
    </row>
    <row r="39" spans="1:6" ht="14.25">
      <c r="A39" s="137" t="s">
        <v>45</v>
      </c>
      <c r="B39" s="34" t="s">
        <v>0</v>
      </c>
      <c r="C39" s="34">
        <v>1</v>
      </c>
      <c r="D39" s="44">
        <v>50</v>
      </c>
      <c r="E39" s="37">
        <f>+D39*C39</f>
        <v>50</v>
      </c>
      <c r="F39" s="2"/>
    </row>
    <row r="40" spans="1:6" ht="3" customHeight="1">
      <c r="A40" s="137"/>
      <c r="B40" s="34"/>
      <c r="C40" s="34"/>
      <c r="D40" s="44"/>
      <c r="E40" s="37"/>
      <c r="F40" s="2"/>
    </row>
    <row r="41" spans="1:6" ht="14.25">
      <c r="A41" s="137" t="s">
        <v>128</v>
      </c>
      <c r="B41" s="34" t="s">
        <v>0</v>
      </c>
      <c r="C41" s="34">
        <v>4</v>
      </c>
      <c r="D41" s="44">
        <v>50</v>
      </c>
      <c r="E41" s="37">
        <f>+D41*C41</f>
        <v>200</v>
      </c>
      <c r="F41" s="2"/>
    </row>
    <row r="42" spans="1:6" ht="14.25">
      <c r="A42" s="138" t="s">
        <v>43</v>
      </c>
      <c r="B42" s="34"/>
      <c r="C42" s="34"/>
      <c r="D42" s="44"/>
      <c r="E42" s="32">
        <f>+E43+E44</f>
        <v>0</v>
      </c>
      <c r="F42" s="2"/>
    </row>
    <row r="43" spans="1:6" ht="14.25">
      <c r="A43" s="137" t="s">
        <v>129</v>
      </c>
      <c r="B43" s="34" t="s">
        <v>0</v>
      </c>
      <c r="C43" s="34"/>
      <c r="D43" s="44"/>
      <c r="E43" s="37"/>
      <c r="F43" s="2"/>
    </row>
    <row r="44" spans="1:6" ht="14.25">
      <c r="A44" s="137" t="s">
        <v>130</v>
      </c>
      <c r="B44" s="34" t="s">
        <v>0</v>
      </c>
      <c r="C44" s="34"/>
      <c r="D44" s="44"/>
      <c r="E44" s="37"/>
      <c r="F44" s="2"/>
    </row>
    <row r="45" spans="1:6" ht="14.25">
      <c r="A45" s="138" t="s">
        <v>45</v>
      </c>
      <c r="B45" s="34"/>
      <c r="C45" s="34"/>
      <c r="D45" s="44"/>
      <c r="E45" s="32">
        <f>+E46</f>
        <v>300</v>
      </c>
      <c r="F45" s="2"/>
    </row>
    <row r="46" spans="1:6" ht="14.25">
      <c r="A46" s="5" t="s">
        <v>131</v>
      </c>
      <c r="B46" s="34" t="s">
        <v>0</v>
      </c>
      <c r="C46" s="34">
        <v>6</v>
      </c>
      <c r="D46" s="44">
        <v>50</v>
      </c>
      <c r="E46" s="37">
        <f>+D46*C46</f>
        <v>300</v>
      </c>
      <c r="F46" s="2"/>
    </row>
    <row r="47" spans="1:6" ht="14.25">
      <c r="A47" s="53" t="s">
        <v>47</v>
      </c>
      <c r="B47" s="34"/>
      <c r="C47" s="34"/>
      <c r="D47" s="44"/>
      <c r="E47" s="32">
        <f>+E48+E49+E50+E51</f>
        <v>350</v>
      </c>
      <c r="F47" s="2"/>
    </row>
    <row r="48" spans="1:6" ht="14.25">
      <c r="A48" s="5" t="s">
        <v>48</v>
      </c>
      <c r="B48" s="34" t="s">
        <v>0</v>
      </c>
      <c r="C48" s="34">
        <v>4</v>
      </c>
      <c r="D48" s="44">
        <v>50</v>
      </c>
      <c r="E48" s="37">
        <f>+D48*C48</f>
        <v>200</v>
      </c>
      <c r="F48" s="2"/>
    </row>
    <row r="49" spans="1:6" ht="14.25">
      <c r="A49" s="5" t="s">
        <v>49</v>
      </c>
      <c r="B49" s="34" t="s">
        <v>0</v>
      </c>
      <c r="C49" s="34">
        <v>1</v>
      </c>
      <c r="D49" s="44">
        <v>50</v>
      </c>
      <c r="E49" s="37">
        <f>+D49*C49</f>
        <v>50</v>
      </c>
      <c r="F49" s="2"/>
    </row>
    <row r="50" spans="1:6" ht="14.25">
      <c r="A50" s="5" t="s">
        <v>173</v>
      </c>
      <c r="B50" s="34" t="s">
        <v>0</v>
      </c>
      <c r="C50" s="34">
        <v>0</v>
      </c>
      <c r="D50" s="44">
        <v>0</v>
      </c>
      <c r="E50" s="37">
        <f>+D50*C50</f>
        <v>0</v>
      </c>
      <c r="F50" s="2"/>
    </row>
    <row r="51" spans="1:6" ht="14.25">
      <c r="A51" s="5" t="s">
        <v>165</v>
      </c>
      <c r="B51" s="34" t="s">
        <v>0</v>
      </c>
      <c r="C51" s="34">
        <v>2</v>
      </c>
      <c r="D51" s="44">
        <v>50</v>
      </c>
      <c r="E51" s="37">
        <f>+D51*C51</f>
        <v>100</v>
      </c>
      <c r="F51" s="2"/>
    </row>
    <row r="52" spans="1:6" ht="0.75" customHeight="1">
      <c r="A52" s="53"/>
      <c r="B52" s="34"/>
      <c r="C52" s="34"/>
      <c r="D52" s="44"/>
      <c r="E52" s="32"/>
      <c r="F52" s="2"/>
    </row>
    <row r="53" spans="1:6" ht="14.25">
      <c r="A53" s="53" t="s">
        <v>51</v>
      </c>
      <c r="B53" s="34"/>
      <c r="C53" s="34"/>
      <c r="D53" s="44"/>
      <c r="E53" s="32">
        <f>E54+E55</f>
        <v>600</v>
      </c>
      <c r="F53" s="2"/>
    </row>
    <row r="54" spans="1:6" ht="14.25">
      <c r="A54" s="5" t="s">
        <v>178</v>
      </c>
      <c r="B54" s="34" t="s">
        <v>0</v>
      </c>
      <c r="C54" s="34">
        <v>12</v>
      </c>
      <c r="D54" s="44">
        <v>50</v>
      </c>
      <c r="E54" s="37">
        <f>+D54*C54</f>
        <v>600</v>
      </c>
      <c r="F54" s="2"/>
    </row>
    <row r="55" spans="1:6" ht="3.75" customHeight="1">
      <c r="A55" s="5"/>
      <c r="B55" s="34"/>
      <c r="C55" s="34"/>
      <c r="D55" s="44"/>
      <c r="E55" s="37"/>
      <c r="F55" s="2"/>
    </row>
    <row r="56" spans="1:6" ht="5.25" customHeight="1" hidden="1">
      <c r="A56" s="5"/>
      <c r="B56" s="34"/>
      <c r="C56" s="34"/>
      <c r="D56" s="44"/>
      <c r="E56" s="37"/>
      <c r="F56" s="2"/>
    </row>
    <row r="57" spans="1:6" ht="4.5" customHeight="1" hidden="1">
      <c r="A57" s="5"/>
      <c r="B57" s="34"/>
      <c r="C57" s="34"/>
      <c r="D57" s="44"/>
      <c r="E57" s="37"/>
      <c r="F57" s="2"/>
    </row>
    <row r="58" spans="1:6" ht="5.25" customHeight="1">
      <c r="A58" s="5"/>
      <c r="B58" s="34"/>
      <c r="C58" s="34"/>
      <c r="D58" s="37"/>
      <c r="E58" s="37"/>
      <c r="F58" s="2"/>
    </row>
    <row r="59" spans="1:6" ht="12.75">
      <c r="A59" s="25" t="s">
        <v>54</v>
      </c>
      <c r="B59" s="26"/>
      <c r="C59" s="26"/>
      <c r="D59" s="54"/>
      <c r="E59" s="27">
        <f>+E60</f>
        <v>0</v>
      </c>
      <c r="F59" s="2"/>
    </row>
    <row r="60" spans="1:6" ht="12.75">
      <c r="A60" s="51" t="s">
        <v>55</v>
      </c>
      <c r="B60" s="4"/>
      <c r="C60" s="4"/>
      <c r="D60" s="31"/>
      <c r="E60" s="52">
        <f>+E61+E62+E63+E64</f>
        <v>0</v>
      </c>
      <c r="F60" s="2"/>
    </row>
    <row r="61" spans="1:6" ht="6" customHeight="1">
      <c r="A61" s="5"/>
      <c r="B61" s="34"/>
      <c r="C61" s="34"/>
      <c r="D61" s="44"/>
      <c r="E61" s="37"/>
      <c r="F61" s="2"/>
    </row>
    <row r="62" spans="1:6" ht="6" customHeight="1" hidden="1">
      <c r="A62" s="118"/>
      <c r="B62" s="119"/>
      <c r="C62" s="119"/>
      <c r="D62" s="120"/>
      <c r="E62" s="118"/>
      <c r="F62" s="2"/>
    </row>
    <row r="63" spans="1:6" ht="5.25" customHeight="1" hidden="1">
      <c r="A63" s="118"/>
      <c r="B63" s="119"/>
      <c r="C63" s="119"/>
      <c r="D63" s="120"/>
      <c r="E63" s="118"/>
      <c r="F63" s="2"/>
    </row>
    <row r="64" spans="1:6" ht="3.75" customHeight="1" hidden="1">
      <c r="A64" s="118"/>
      <c r="B64" s="119"/>
      <c r="C64" s="119"/>
      <c r="D64" s="120"/>
      <c r="E64" s="118"/>
      <c r="F64" s="2"/>
    </row>
    <row r="65" spans="1:6" ht="3.75" customHeight="1">
      <c r="A65" s="5"/>
      <c r="B65" s="34"/>
      <c r="C65" s="34"/>
      <c r="D65" s="37"/>
      <c r="E65" s="37"/>
      <c r="F65" s="2"/>
    </row>
    <row r="66" spans="1:6" ht="12.75">
      <c r="A66" s="25" t="s">
        <v>60</v>
      </c>
      <c r="B66" s="26"/>
      <c r="C66" s="26"/>
      <c r="D66" s="54"/>
      <c r="E66" s="27">
        <f>SUM(E67:E70)</f>
        <v>84.7</v>
      </c>
      <c r="F66" s="2"/>
    </row>
    <row r="67" spans="1:6" ht="5.25" customHeight="1">
      <c r="A67" s="55"/>
      <c r="B67" s="34"/>
      <c r="C67" s="34"/>
      <c r="D67" s="44"/>
      <c r="E67" s="37"/>
      <c r="F67" s="2"/>
    </row>
    <row r="68" spans="1:6" ht="14.25">
      <c r="A68" s="55" t="s">
        <v>62</v>
      </c>
      <c r="B68" s="34" t="s">
        <v>63</v>
      </c>
      <c r="C68" s="56">
        <v>1</v>
      </c>
      <c r="D68" s="44">
        <v>50</v>
      </c>
      <c r="E68" s="37">
        <f>+D68*C68</f>
        <v>50</v>
      </c>
      <c r="F68" s="2"/>
    </row>
    <row r="69" spans="1:6" ht="14.25">
      <c r="A69" s="55" t="s">
        <v>64</v>
      </c>
      <c r="B69" s="34" t="s">
        <v>65</v>
      </c>
      <c r="C69" s="56">
        <v>4000</v>
      </c>
      <c r="D69" s="57">
        <v>0.001875</v>
      </c>
      <c r="E69" s="37">
        <f>+D69*C69</f>
        <v>7.5</v>
      </c>
      <c r="F69" s="2"/>
    </row>
    <row r="70" spans="1:6" ht="14.25">
      <c r="A70" s="55" t="s">
        <v>66</v>
      </c>
      <c r="B70" s="58">
        <v>0.04</v>
      </c>
      <c r="C70" s="56">
        <v>34</v>
      </c>
      <c r="D70" s="44">
        <v>0.8</v>
      </c>
      <c r="E70" s="37">
        <f>C70*D70</f>
        <v>27.200000000000003</v>
      </c>
      <c r="F70" s="2"/>
    </row>
    <row r="71" spans="1:6" ht="6.75" customHeight="1">
      <c r="A71" s="5"/>
      <c r="B71" s="34"/>
      <c r="C71" s="34"/>
      <c r="D71" s="44"/>
      <c r="E71" s="37"/>
      <c r="F71" s="2"/>
    </row>
    <row r="72" spans="1:6" ht="12.75">
      <c r="A72" s="59" t="s">
        <v>67</v>
      </c>
      <c r="B72" s="28"/>
      <c r="C72" s="28"/>
      <c r="D72" s="60"/>
      <c r="E72" s="61">
        <f>SUM(E73:E79)</f>
        <v>188.723</v>
      </c>
      <c r="F72" s="2"/>
    </row>
    <row r="73" spans="1:6" ht="3.75" customHeight="1">
      <c r="A73" s="62"/>
      <c r="B73" s="4"/>
      <c r="C73" s="63"/>
      <c r="D73" s="64"/>
      <c r="E73" s="31"/>
      <c r="F73" s="2"/>
    </row>
    <row r="74" spans="1:6" ht="3.75" customHeight="1">
      <c r="A74" s="65"/>
      <c r="B74" s="34"/>
      <c r="C74" s="66"/>
      <c r="D74" s="44"/>
      <c r="E74" s="37"/>
      <c r="F74" s="2"/>
    </row>
    <row r="75" spans="1:6" ht="14.25">
      <c r="A75" s="65" t="s">
        <v>132</v>
      </c>
      <c r="B75" s="34" t="s">
        <v>68</v>
      </c>
      <c r="C75" s="66">
        <v>6</v>
      </c>
      <c r="D75" s="44"/>
      <c r="E75" s="37">
        <f>E14*C75/100</f>
        <v>112.48200000000001</v>
      </c>
      <c r="F75" s="2"/>
    </row>
    <row r="76" spans="1:6" ht="4.5" customHeight="1">
      <c r="A76" s="65"/>
      <c r="B76" s="34"/>
      <c r="C76" s="66"/>
      <c r="D76" s="44"/>
      <c r="E76" s="37"/>
      <c r="F76" s="2"/>
    </row>
    <row r="77" spans="1:6" ht="14.25">
      <c r="A77" s="65" t="s">
        <v>69</v>
      </c>
      <c r="B77" s="34" t="s">
        <v>68</v>
      </c>
      <c r="C77" s="68">
        <v>3</v>
      </c>
      <c r="D77" s="44"/>
      <c r="E77" s="37">
        <f>E14*C77/100</f>
        <v>56.24100000000001</v>
      </c>
      <c r="F77" s="2"/>
    </row>
    <row r="78" spans="1:6" ht="14.25">
      <c r="A78" s="65" t="s">
        <v>70</v>
      </c>
      <c r="B78" s="34" t="s">
        <v>71</v>
      </c>
      <c r="C78" s="68">
        <v>0</v>
      </c>
      <c r="D78" s="44">
        <v>0</v>
      </c>
      <c r="E78" s="37">
        <v>0</v>
      </c>
      <c r="F78" s="2"/>
    </row>
    <row r="79" spans="1:6" ht="14.25">
      <c r="A79" s="69" t="s">
        <v>72</v>
      </c>
      <c r="B79" s="45" t="s">
        <v>71</v>
      </c>
      <c r="C79" s="70">
        <v>1</v>
      </c>
      <c r="D79" s="71">
        <v>20</v>
      </c>
      <c r="E79" s="47">
        <f>C79*D79</f>
        <v>20</v>
      </c>
      <c r="F79" s="2"/>
    </row>
    <row r="80" spans="2:6" ht="6" customHeight="1" thickBot="1">
      <c r="B80" s="1"/>
      <c r="C80" s="1"/>
      <c r="D80" s="72"/>
      <c r="E80" s="72"/>
      <c r="F80" s="2"/>
    </row>
    <row r="81" spans="1:6" ht="18.75" thickBot="1">
      <c r="A81" s="73" t="s">
        <v>73</v>
      </c>
      <c r="B81" s="74"/>
      <c r="C81" s="74"/>
      <c r="D81" s="75"/>
      <c r="E81" s="141">
        <f>E14+E72</f>
        <v>2063.4230000000002</v>
      </c>
      <c r="F81" s="2"/>
    </row>
    <row r="82" spans="1:6" ht="18.75" thickBot="1">
      <c r="A82" s="76"/>
      <c r="B82" s="77"/>
      <c r="C82" s="77"/>
      <c r="D82" s="78"/>
      <c r="E82" s="142"/>
      <c r="F82" s="2"/>
    </row>
    <row r="83" ht="12.75">
      <c r="F83" s="2"/>
    </row>
    <row r="84" spans="1:6" ht="12.75">
      <c r="A84" s="2"/>
      <c r="B84" s="2"/>
      <c r="C84" s="2"/>
      <c r="D84" s="2"/>
      <c r="E84" s="2"/>
      <c r="F84" s="2"/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5905511811023623" bottom="0.7874015748031497" header="0" footer="0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52">
      <selection activeCell="E6" sqref="E6"/>
    </sheetView>
  </sheetViews>
  <sheetFormatPr defaultColWidth="11.421875" defaultRowHeight="12.75"/>
  <cols>
    <col min="1" max="1" width="38.00390625" style="0" customWidth="1"/>
    <col min="2" max="2" width="16.8515625" style="0" customWidth="1"/>
    <col min="4" max="4" width="10.57421875" style="0" customWidth="1"/>
    <col min="5" max="5" width="15.8515625" style="0" customWidth="1"/>
  </cols>
  <sheetData>
    <row r="1" spans="1:5" ht="18">
      <c r="A1" s="151" t="s">
        <v>186</v>
      </c>
      <c r="B1" s="151"/>
      <c r="C1" s="151"/>
      <c r="D1" s="151"/>
      <c r="E1" s="151"/>
    </row>
    <row r="2" spans="1:5" ht="15.75">
      <c r="A2" s="150" t="s">
        <v>211</v>
      </c>
      <c r="B2" s="150"/>
      <c r="C2" s="150"/>
      <c r="D2" s="150"/>
      <c r="E2" s="150"/>
    </row>
    <row r="3" spans="1:2" ht="12.75">
      <c r="A3" s="10"/>
      <c r="B3" s="1"/>
    </row>
    <row r="4" spans="1:5" ht="12.75">
      <c r="A4" s="7" t="s">
        <v>4</v>
      </c>
      <c r="B4" s="11" t="s">
        <v>5</v>
      </c>
      <c r="C4" s="7" t="s">
        <v>80</v>
      </c>
      <c r="D4" s="13"/>
      <c r="E4" s="11" t="s">
        <v>183</v>
      </c>
    </row>
    <row r="5" spans="1:5" ht="12.75">
      <c r="A5" s="14" t="s">
        <v>6</v>
      </c>
      <c r="B5" s="15" t="s">
        <v>182</v>
      </c>
      <c r="C5" s="14" t="s">
        <v>7</v>
      </c>
      <c r="D5" s="16"/>
      <c r="E5" s="15" t="s">
        <v>189</v>
      </c>
    </row>
    <row r="6" spans="1:5" ht="12.75">
      <c r="A6" s="14" t="s">
        <v>75</v>
      </c>
      <c r="B6" s="15" t="s">
        <v>188</v>
      </c>
      <c r="C6" s="14" t="s">
        <v>8</v>
      </c>
      <c r="D6" s="16"/>
      <c r="E6" s="15" t="s">
        <v>208</v>
      </c>
    </row>
    <row r="7" spans="1:5" ht="12.75">
      <c r="A7" s="14" t="s">
        <v>10</v>
      </c>
      <c r="B7" s="15" t="s">
        <v>209</v>
      </c>
      <c r="C7" s="90" t="s">
        <v>76</v>
      </c>
      <c r="D7" s="16"/>
      <c r="E7" s="17">
        <v>8500</v>
      </c>
    </row>
    <row r="8" spans="1:5" ht="12.75">
      <c r="A8" s="8" t="s">
        <v>11</v>
      </c>
      <c r="B8" s="18">
        <v>3.2</v>
      </c>
      <c r="C8" s="8" t="s">
        <v>12</v>
      </c>
      <c r="D8" s="19"/>
      <c r="E8" s="20">
        <v>43187</v>
      </c>
    </row>
    <row r="9" ht="13.5" thickBot="1">
      <c r="B9" s="1"/>
    </row>
    <row r="10" spans="1:5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</row>
    <row r="11" spans="1:5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</row>
    <row r="12" spans="1:5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</row>
    <row r="13" ht="12.75">
      <c r="B13" s="1"/>
    </row>
    <row r="14" spans="1:5" ht="12.75">
      <c r="A14" s="25" t="s">
        <v>25</v>
      </c>
      <c r="B14" s="26"/>
      <c r="C14" s="6"/>
      <c r="D14" s="6"/>
      <c r="E14" s="27">
        <f>E15+E35+E58+E65</f>
        <v>2184.7</v>
      </c>
    </row>
    <row r="15" spans="1:5" ht="12.75">
      <c r="A15" s="25" t="s">
        <v>200</v>
      </c>
      <c r="B15" s="28"/>
      <c r="C15" s="12"/>
      <c r="D15" s="12"/>
      <c r="E15" s="27">
        <f>+E16+E18+E23</f>
        <v>868.7</v>
      </c>
    </row>
    <row r="16" spans="1:5" ht="12.75">
      <c r="A16" s="29" t="s">
        <v>27</v>
      </c>
      <c r="B16" s="4"/>
      <c r="C16" s="30"/>
      <c r="D16" s="31"/>
      <c r="E16" s="32">
        <f>+E17</f>
        <v>0</v>
      </c>
    </row>
    <row r="17" spans="1:5" ht="14.25">
      <c r="A17" s="33" t="s">
        <v>27</v>
      </c>
      <c r="B17" s="34" t="s">
        <v>1</v>
      </c>
      <c r="C17" s="35">
        <v>0</v>
      </c>
      <c r="D17" s="36">
        <v>0</v>
      </c>
      <c r="E17" s="37">
        <f>+D17*C17</f>
        <v>0</v>
      </c>
    </row>
    <row r="18" spans="1:5" ht="12.75">
      <c r="A18" s="38" t="s">
        <v>28</v>
      </c>
      <c r="B18" s="34"/>
      <c r="C18" s="9"/>
      <c r="D18" s="37"/>
      <c r="E18" s="32">
        <f>+E19+E20+E21+E22</f>
        <v>519.2</v>
      </c>
    </row>
    <row r="19" spans="1:5" ht="14.25">
      <c r="A19" s="39" t="s">
        <v>29</v>
      </c>
      <c r="B19" s="34" t="s">
        <v>1</v>
      </c>
      <c r="C19" s="40">
        <v>100</v>
      </c>
      <c r="D19" s="36">
        <v>1.64</v>
      </c>
      <c r="E19" s="37">
        <f>+D19*C19</f>
        <v>164</v>
      </c>
    </row>
    <row r="20" spans="1:5" ht="14.25">
      <c r="A20" s="39" t="s">
        <v>30</v>
      </c>
      <c r="B20" s="34" t="s">
        <v>1</v>
      </c>
      <c r="C20" s="40">
        <v>100</v>
      </c>
      <c r="D20" s="36">
        <v>1.8</v>
      </c>
      <c r="E20" s="37">
        <f>+D20*C20</f>
        <v>180</v>
      </c>
    </row>
    <row r="21" spans="1:5" ht="14.25">
      <c r="A21" s="39" t="s">
        <v>31</v>
      </c>
      <c r="B21" s="34" t="s">
        <v>1</v>
      </c>
      <c r="C21" s="40">
        <v>50</v>
      </c>
      <c r="D21" s="36">
        <v>3.36</v>
      </c>
      <c r="E21" s="37">
        <f>+D21*C21</f>
        <v>168</v>
      </c>
    </row>
    <row r="22" spans="1:5" ht="14.25">
      <c r="A22" s="41" t="s">
        <v>192</v>
      </c>
      <c r="B22" s="34" t="s">
        <v>1</v>
      </c>
      <c r="C22" s="40">
        <v>0.6</v>
      </c>
      <c r="D22" s="36">
        <v>12</v>
      </c>
      <c r="E22" s="37">
        <f>+D22*C22</f>
        <v>7.199999999999999</v>
      </c>
    </row>
    <row r="23" spans="1:5" ht="12.75">
      <c r="A23" s="38" t="s">
        <v>32</v>
      </c>
      <c r="B23" s="34"/>
      <c r="C23" s="9"/>
      <c r="D23" s="37"/>
      <c r="E23" s="32">
        <f>+E24+E25+E26+E27</f>
        <v>349.5</v>
      </c>
    </row>
    <row r="24" spans="1:5" ht="14.25">
      <c r="A24" s="42" t="s">
        <v>184</v>
      </c>
      <c r="B24" s="43" t="s">
        <v>2</v>
      </c>
      <c r="C24" s="9">
        <v>1</v>
      </c>
      <c r="D24" s="44">
        <v>52</v>
      </c>
      <c r="E24" s="37">
        <f>+D24*C24</f>
        <v>52</v>
      </c>
    </row>
    <row r="25" spans="1:5" ht="14.25">
      <c r="A25" s="42" t="s">
        <v>36</v>
      </c>
      <c r="B25" s="43" t="s">
        <v>2</v>
      </c>
      <c r="C25" s="9">
        <v>2</v>
      </c>
      <c r="D25" s="44">
        <v>61</v>
      </c>
      <c r="E25" s="37">
        <f>+D25*C25</f>
        <v>122</v>
      </c>
    </row>
    <row r="26" spans="1:5" ht="14.25">
      <c r="A26" s="42" t="s">
        <v>193</v>
      </c>
      <c r="B26" s="43" t="s">
        <v>194</v>
      </c>
      <c r="C26" s="9">
        <v>0.6</v>
      </c>
      <c r="D26" s="44">
        <v>178.5</v>
      </c>
      <c r="E26" s="37">
        <f>+D26*C26</f>
        <v>107.1</v>
      </c>
    </row>
    <row r="27" spans="1:5" ht="12.75">
      <c r="A27" s="8" t="s">
        <v>195</v>
      </c>
      <c r="B27" s="45" t="s">
        <v>1</v>
      </c>
      <c r="C27" s="46">
        <v>0.3</v>
      </c>
      <c r="D27" s="47">
        <v>228</v>
      </c>
      <c r="E27" s="37">
        <f>+D27*C27</f>
        <v>68.39999999999999</v>
      </c>
    </row>
    <row r="28" spans="1:5" ht="14.25" hidden="1">
      <c r="A28" s="42"/>
      <c r="B28" s="43"/>
      <c r="C28" s="9"/>
      <c r="D28" s="44"/>
      <c r="E28" s="37"/>
    </row>
    <row r="29" spans="1:5" ht="14.25" hidden="1">
      <c r="A29" s="42"/>
      <c r="B29" s="43"/>
      <c r="C29" s="9"/>
      <c r="D29" s="44"/>
      <c r="E29" s="37"/>
    </row>
    <row r="30" spans="1:5" ht="14.25" hidden="1">
      <c r="A30" s="42"/>
      <c r="B30" s="43"/>
      <c r="C30" s="9"/>
      <c r="D30" s="44"/>
      <c r="E30" s="37"/>
    </row>
    <row r="31" spans="1:5" ht="14.25" hidden="1">
      <c r="A31" s="42"/>
      <c r="B31" s="43"/>
      <c r="C31" s="9"/>
      <c r="D31" s="44"/>
      <c r="E31" s="37"/>
    </row>
    <row r="32" spans="1:5" ht="14.25" hidden="1">
      <c r="A32" s="42"/>
      <c r="B32" s="43"/>
      <c r="C32" s="9"/>
      <c r="D32" s="44"/>
      <c r="E32" s="37"/>
    </row>
    <row r="33" spans="1:5" ht="14.25" hidden="1">
      <c r="A33" s="42"/>
      <c r="B33" s="43"/>
      <c r="C33" s="9"/>
      <c r="D33" s="44"/>
      <c r="E33" s="37"/>
    </row>
    <row r="34" spans="1:5" ht="12.75">
      <c r="A34" s="8"/>
      <c r="B34" s="45"/>
      <c r="C34" s="46"/>
      <c r="D34" s="47"/>
      <c r="E34" s="47"/>
    </row>
    <row r="35" spans="1:5" ht="12.75">
      <c r="A35" s="25" t="s">
        <v>201</v>
      </c>
      <c r="B35" s="3" t="s">
        <v>0</v>
      </c>
      <c r="C35" s="48">
        <f>SUM(C37:C57)</f>
        <v>21</v>
      </c>
      <c r="D35" s="49"/>
      <c r="E35" s="50">
        <f>+E36+E41+E44+E46+E51</f>
        <v>1050</v>
      </c>
    </row>
    <row r="36" spans="1:5" ht="12.75">
      <c r="A36" s="51" t="s">
        <v>38</v>
      </c>
      <c r="B36" s="4"/>
      <c r="C36" s="4"/>
      <c r="D36" s="31"/>
      <c r="E36" s="52">
        <f>+E37+E38+E39+E40</f>
        <v>250</v>
      </c>
    </row>
    <row r="37" spans="1:5" ht="14.25">
      <c r="A37" s="5" t="s">
        <v>39</v>
      </c>
      <c r="B37" s="34" t="s">
        <v>0</v>
      </c>
      <c r="C37" s="34">
        <v>0</v>
      </c>
      <c r="D37" s="44">
        <v>32</v>
      </c>
      <c r="E37" s="37">
        <f>+D37*C37</f>
        <v>0</v>
      </c>
    </row>
    <row r="38" spans="1:5" ht="14.25">
      <c r="A38" s="5" t="s">
        <v>40</v>
      </c>
      <c r="B38" s="34" t="s">
        <v>0</v>
      </c>
      <c r="C38" s="34">
        <v>0</v>
      </c>
      <c r="D38" s="44">
        <v>40</v>
      </c>
      <c r="E38" s="37">
        <f>+D38*C38</f>
        <v>0</v>
      </c>
    </row>
    <row r="39" spans="1:5" ht="14.25">
      <c r="A39" s="5" t="s">
        <v>41</v>
      </c>
      <c r="B39" s="34" t="s">
        <v>0</v>
      </c>
      <c r="C39" s="34">
        <v>4</v>
      </c>
      <c r="D39" s="44">
        <v>50</v>
      </c>
      <c r="E39" s="37">
        <f>+D39*C39</f>
        <v>200</v>
      </c>
    </row>
    <row r="40" spans="1:5" ht="14.25">
      <c r="A40" s="5" t="s">
        <v>207</v>
      </c>
      <c r="B40" s="34" t="s">
        <v>0</v>
      </c>
      <c r="C40" s="34">
        <v>1</v>
      </c>
      <c r="D40" s="44">
        <v>50</v>
      </c>
      <c r="E40" s="37">
        <f>+D40*C40</f>
        <v>50</v>
      </c>
    </row>
    <row r="41" spans="1:5" ht="14.25">
      <c r="A41" s="53" t="s">
        <v>43</v>
      </c>
      <c r="B41" s="34"/>
      <c r="C41" s="34"/>
      <c r="D41" s="44"/>
      <c r="E41" s="32">
        <f>+E42+E43</f>
        <v>0</v>
      </c>
    </row>
    <row r="42" spans="1:5" ht="14.25">
      <c r="A42" s="5" t="s">
        <v>43</v>
      </c>
      <c r="B42" s="34" t="s">
        <v>0</v>
      </c>
      <c r="C42" s="34">
        <v>0</v>
      </c>
      <c r="D42" s="44">
        <v>0</v>
      </c>
      <c r="E42" s="37">
        <f>+D42*C42</f>
        <v>0</v>
      </c>
    </row>
    <row r="43" spans="1:5" ht="14.25">
      <c r="A43" s="5" t="s">
        <v>44</v>
      </c>
      <c r="B43" s="34" t="s">
        <v>0</v>
      </c>
      <c r="C43" s="34">
        <v>0</v>
      </c>
      <c r="D43" s="44">
        <v>0</v>
      </c>
      <c r="E43" s="37">
        <f>+D43*C43</f>
        <v>0</v>
      </c>
    </row>
    <row r="44" spans="1:5" ht="14.25">
      <c r="A44" s="53" t="s">
        <v>45</v>
      </c>
      <c r="B44" s="34"/>
      <c r="C44" s="34"/>
      <c r="D44" s="44"/>
      <c r="E44" s="32">
        <f>+E45</f>
        <v>400</v>
      </c>
    </row>
    <row r="45" spans="1:5" ht="14.25">
      <c r="A45" s="5" t="s">
        <v>46</v>
      </c>
      <c r="B45" s="34" t="s">
        <v>0</v>
      </c>
      <c r="C45" s="34">
        <v>8</v>
      </c>
      <c r="D45" s="44">
        <v>50</v>
      </c>
      <c r="E45" s="37">
        <f>+D45*C45</f>
        <v>400</v>
      </c>
    </row>
    <row r="46" spans="1:5" ht="14.25">
      <c r="A46" s="53" t="s">
        <v>47</v>
      </c>
      <c r="B46" s="34"/>
      <c r="C46" s="34"/>
      <c r="D46" s="44"/>
      <c r="E46" s="32">
        <f>+E47+E48+E49</f>
        <v>400</v>
      </c>
    </row>
    <row r="47" spans="1:5" ht="14.25">
      <c r="A47" s="5" t="s">
        <v>197</v>
      </c>
      <c r="B47" s="34" t="s">
        <v>0</v>
      </c>
      <c r="C47" s="34">
        <v>1</v>
      </c>
      <c r="D47" s="44">
        <v>50</v>
      </c>
      <c r="E47" s="37">
        <f>+D47*C47</f>
        <v>50</v>
      </c>
    </row>
    <row r="48" spans="1:5" ht="14.25">
      <c r="A48" s="5" t="s">
        <v>49</v>
      </c>
      <c r="B48" s="34" t="s">
        <v>0</v>
      </c>
      <c r="C48" s="34">
        <v>1</v>
      </c>
      <c r="D48" s="44">
        <v>50</v>
      </c>
      <c r="E48" s="37">
        <f>+D48*C48</f>
        <v>50</v>
      </c>
    </row>
    <row r="49" spans="1:5" ht="14.25">
      <c r="A49" s="5" t="s">
        <v>50</v>
      </c>
      <c r="B49" s="34" t="s">
        <v>0</v>
      </c>
      <c r="C49" s="34">
        <v>6</v>
      </c>
      <c r="D49" s="44">
        <v>50</v>
      </c>
      <c r="E49" s="37">
        <f>+D49*C49</f>
        <v>300</v>
      </c>
    </row>
    <row r="50" spans="1:5" ht="14.25" hidden="1">
      <c r="A50" s="5"/>
      <c r="B50" s="34"/>
      <c r="C50" s="34"/>
      <c r="D50" s="44"/>
      <c r="E50" s="37"/>
    </row>
    <row r="51" spans="1:5" ht="14.25">
      <c r="A51" s="53" t="s">
        <v>51</v>
      </c>
      <c r="B51" s="34"/>
      <c r="C51" s="34"/>
      <c r="D51" s="44"/>
      <c r="E51" s="32">
        <f>+E52+E54+E55+E56</f>
        <v>0</v>
      </c>
    </row>
    <row r="52" spans="1:5" ht="14.25">
      <c r="A52" s="5" t="s">
        <v>185</v>
      </c>
      <c r="B52" s="34" t="s">
        <v>0</v>
      </c>
      <c r="C52" s="34">
        <v>0</v>
      </c>
      <c r="D52" s="44">
        <v>0</v>
      </c>
      <c r="E52" s="37">
        <f>+D52*C52</f>
        <v>0</v>
      </c>
    </row>
    <row r="53" spans="1:5" ht="14.25">
      <c r="A53" s="5"/>
      <c r="B53" s="34"/>
      <c r="C53" s="34"/>
      <c r="D53" s="44"/>
      <c r="E53" s="37"/>
    </row>
    <row r="54" spans="1:5" ht="14.25" hidden="1">
      <c r="A54" s="5"/>
      <c r="B54" s="34"/>
      <c r="C54" s="34"/>
      <c r="D54" s="44"/>
      <c r="E54" s="37"/>
    </row>
    <row r="55" spans="1:5" ht="14.25" hidden="1">
      <c r="A55" s="5"/>
      <c r="B55" s="34"/>
      <c r="C55" s="34"/>
      <c r="D55" s="44"/>
      <c r="E55" s="37"/>
    </row>
    <row r="56" spans="1:5" ht="14.25" hidden="1">
      <c r="A56" s="5"/>
      <c r="B56" s="34"/>
      <c r="C56" s="34"/>
      <c r="D56" s="44"/>
      <c r="E56" s="37"/>
    </row>
    <row r="57" spans="1:5" ht="12.75" hidden="1">
      <c r="A57" s="5"/>
      <c r="B57" s="34"/>
      <c r="C57" s="34"/>
      <c r="D57" s="37"/>
      <c r="E57" s="37"/>
    </row>
    <row r="58" spans="1:5" ht="12.75">
      <c r="A58" s="25" t="s">
        <v>202</v>
      </c>
      <c r="B58" s="26"/>
      <c r="C58" s="26"/>
      <c r="D58" s="54"/>
      <c r="E58" s="27">
        <f>+E59</f>
        <v>0</v>
      </c>
    </row>
    <row r="59" spans="1:5" ht="12.75">
      <c r="A59" s="51" t="s">
        <v>55</v>
      </c>
      <c r="B59" s="4"/>
      <c r="C59" s="4"/>
      <c r="D59" s="31"/>
      <c r="E59" s="52">
        <f>+E60+E61+E62+E63</f>
        <v>0</v>
      </c>
    </row>
    <row r="60" spans="1:5" ht="14.25">
      <c r="A60" s="5" t="s">
        <v>56</v>
      </c>
      <c r="B60" s="34" t="s">
        <v>57</v>
      </c>
      <c r="C60" s="34">
        <v>0</v>
      </c>
      <c r="D60" s="44">
        <v>0</v>
      </c>
      <c r="E60" s="37">
        <f>+D60*C60</f>
        <v>0</v>
      </c>
    </row>
    <row r="61" spans="1:5" ht="14.25">
      <c r="A61" s="5" t="s">
        <v>58</v>
      </c>
      <c r="B61" s="34" t="s">
        <v>57</v>
      </c>
      <c r="C61" s="34">
        <v>0</v>
      </c>
      <c r="D61" s="44">
        <v>0</v>
      </c>
      <c r="E61" s="37">
        <f>+D61*C61</f>
        <v>0</v>
      </c>
    </row>
    <row r="62" spans="1:5" ht="14.25" hidden="1">
      <c r="A62" s="5"/>
      <c r="B62" s="34"/>
      <c r="C62" s="34"/>
      <c r="D62" s="44"/>
      <c r="E62" s="37"/>
    </row>
    <row r="63" spans="1:5" ht="14.25" hidden="1">
      <c r="A63" s="5"/>
      <c r="B63" s="34"/>
      <c r="C63" s="34"/>
      <c r="D63" s="44"/>
      <c r="E63" s="37"/>
    </row>
    <row r="64" spans="1:5" ht="12.75" hidden="1">
      <c r="A64" s="5"/>
      <c r="B64" s="34"/>
      <c r="C64" s="34"/>
      <c r="D64" s="37"/>
      <c r="E64" s="37"/>
    </row>
    <row r="65" spans="1:5" ht="12.75">
      <c r="A65" s="25" t="s">
        <v>60</v>
      </c>
      <c r="B65" s="26"/>
      <c r="C65" s="26"/>
      <c r="D65" s="54"/>
      <c r="E65" s="27">
        <f>SUM(E66:E69)</f>
        <v>266</v>
      </c>
    </row>
    <row r="66" spans="1:5" ht="4.5" customHeight="1">
      <c r="A66" s="55"/>
      <c r="B66" s="34"/>
      <c r="C66" s="34"/>
      <c r="D66" s="44"/>
      <c r="E66" s="37"/>
    </row>
    <row r="67" spans="1:5" ht="14.25">
      <c r="A67" s="55" t="s">
        <v>62</v>
      </c>
      <c r="B67" s="34" t="s">
        <v>63</v>
      </c>
      <c r="C67" s="56">
        <v>1</v>
      </c>
      <c r="D67" s="44">
        <v>50</v>
      </c>
      <c r="E67" s="37">
        <f>+D67*C67</f>
        <v>50</v>
      </c>
    </row>
    <row r="68" spans="1:5" ht="14.25">
      <c r="A68" s="55" t="s">
        <v>64</v>
      </c>
      <c r="B68" s="34" t="s">
        <v>65</v>
      </c>
      <c r="C68" s="56">
        <v>15000</v>
      </c>
      <c r="D68" s="57">
        <v>0.0116</v>
      </c>
      <c r="E68" s="37">
        <f>+D68*C68</f>
        <v>174</v>
      </c>
    </row>
    <row r="69" spans="1:5" ht="14.25">
      <c r="A69" s="55" t="s">
        <v>66</v>
      </c>
      <c r="B69" s="58">
        <v>0.04</v>
      </c>
      <c r="C69" s="56">
        <f>C35</f>
        <v>21</v>
      </c>
      <c r="D69" s="44">
        <f>E35*4/100/C69</f>
        <v>2</v>
      </c>
      <c r="E69" s="37">
        <f>+D69*C69</f>
        <v>42</v>
      </c>
    </row>
    <row r="70" spans="1:5" ht="14.25">
      <c r="A70" s="5"/>
      <c r="B70" s="34"/>
      <c r="C70" s="34"/>
      <c r="D70" s="44"/>
      <c r="E70" s="37"/>
    </row>
    <row r="71" spans="1:5" ht="12.75">
      <c r="A71" s="25" t="s">
        <v>67</v>
      </c>
      <c r="B71" s="26"/>
      <c r="C71" s="26"/>
      <c r="D71" s="54"/>
      <c r="E71" s="27">
        <f>SUM(E72:E78)</f>
        <v>305.858</v>
      </c>
    </row>
    <row r="72" spans="1:5" ht="14.25" hidden="1">
      <c r="A72" s="62"/>
      <c r="B72" s="4"/>
      <c r="C72" s="63"/>
      <c r="D72" s="64"/>
      <c r="E72" s="31"/>
    </row>
    <row r="73" spans="1:5" ht="14.25" hidden="1">
      <c r="A73" s="65"/>
      <c r="B73" s="34"/>
      <c r="C73" s="66"/>
      <c r="D73" s="44"/>
      <c r="E73" s="37"/>
    </row>
    <row r="74" spans="1:5" ht="14.25">
      <c r="A74" s="100" t="s">
        <v>82</v>
      </c>
      <c r="B74" s="101" t="s">
        <v>68</v>
      </c>
      <c r="C74" s="66">
        <v>9</v>
      </c>
      <c r="D74" s="44"/>
      <c r="E74" s="145">
        <f>E14*C74/100</f>
        <v>196.623</v>
      </c>
    </row>
    <row r="75" spans="1:5" ht="6.75" customHeight="1">
      <c r="A75" s="103"/>
      <c r="B75" s="104"/>
      <c r="C75" s="66"/>
      <c r="D75" s="44"/>
      <c r="E75" s="102"/>
    </row>
    <row r="76" spans="1:5" ht="14.25">
      <c r="A76" s="103" t="s">
        <v>69</v>
      </c>
      <c r="B76" s="104" t="s">
        <v>68</v>
      </c>
      <c r="C76" s="105">
        <v>2</v>
      </c>
      <c r="D76" s="44"/>
      <c r="E76" s="102">
        <f>E14*C76/100</f>
        <v>43.693999999999996</v>
      </c>
    </row>
    <row r="77" spans="1:5" ht="14.25">
      <c r="A77" s="103" t="s">
        <v>70</v>
      </c>
      <c r="B77" s="104" t="s">
        <v>71</v>
      </c>
      <c r="C77" s="105">
        <v>1</v>
      </c>
      <c r="D77" s="44">
        <v>0</v>
      </c>
      <c r="E77" s="102">
        <f>E14*C77/100</f>
        <v>21.846999999999998</v>
      </c>
    </row>
    <row r="78" spans="1:5" ht="14.25">
      <c r="A78" s="106" t="s">
        <v>72</v>
      </c>
      <c r="B78" s="107" t="s">
        <v>71</v>
      </c>
      <c r="C78" s="108">
        <v>2</v>
      </c>
      <c r="D78" s="71">
        <v>20</v>
      </c>
      <c r="E78" s="109">
        <f>E14*C78/100</f>
        <v>43.693999999999996</v>
      </c>
    </row>
    <row r="79" spans="1:5" ht="13.5" thickBot="1">
      <c r="A79" s="110"/>
      <c r="B79" s="111"/>
      <c r="C79" s="111"/>
      <c r="D79" s="112"/>
      <c r="E79" s="112"/>
    </row>
    <row r="80" spans="1:5" ht="13.5" thickBot="1">
      <c r="A80" s="73" t="s">
        <v>73</v>
      </c>
      <c r="B80" s="74"/>
      <c r="C80" s="74"/>
      <c r="D80" s="75"/>
      <c r="E80" s="91">
        <f>E14+E71</f>
        <v>2490.558</v>
      </c>
    </row>
    <row r="81" spans="1:5" ht="13.5" thickBot="1">
      <c r="A81" s="76"/>
      <c r="B81" s="77"/>
      <c r="C81" s="77"/>
      <c r="D81" s="78"/>
      <c r="E81" s="92"/>
    </row>
  </sheetData>
  <sheetProtection/>
  <mergeCells count="2">
    <mergeCell ref="A1:E1"/>
    <mergeCell ref="A2:E2"/>
  </mergeCells>
  <printOptions/>
  <pageMargins left="0.75" right="0.75" top="1" bottom="1" header="0" footer="0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34">
      <selection activeCell="E6" sqref="E6"/>
    </sheetView>
  </sheetViews>
  <sheetFormatPr defaultColWidth="11.421875" defaultRowHeight="12.75"/>
  <cols>
    <col min="1" max="1" width="41.00390625" style="0" customWidth="1"/>
    <col min="2" max="2" width="13.7109375" style="0" customWidth="1"/>
    <col min="4" max="4" width="12.421875" style="0" customWidth="1"/>
    <col min="5" max="5" width="17.8515625" style="0" customWidth="1"/>
  </cols>
  <sheetData>
    <row r="1" spans="1:5" ht="18">
      <c r="A1" s="151" t="s">
        <v>187</v>
      </c>
      <c r="B1" s="151"/>
      <c r="C1" s="151"/>
      <c r="D1" s="151"/>
      <c r="E1" s="151"/>
    </row>
    <row r="2" spans="1:5" ht="15.75">
      <c r="A2" s="150" t="s">
        <v>211</v>
      </c>
      <c r="B2" s="150"/>
      <c r="C2" s="150"/>
      <c r="D2" s="150"/>
      <c r="E2" s="150"/>
    </row>
    <row r="3" spans="1:2" ht="12.75">
      <c r="A3" s="10"/>
      <c r="B3" s="1"/>
    </row>
    <row r="4" spans="1:5" ht="12.75">
      <c r="A4" s="7" t="s">
        <v>4</v>
      </c>
      <c r="B4" s="11" t="s">
        <v>5</v>
      </c>
      <c r="C4" s="7" t="s">
        <v>80</v>
      </c>
      <c r="D4" s="13"/>
      <c r="E4" s="11" t="s">
        <v>183</v>
      </c>
    </row>
    <row r="5" spans="1:5" ht="12.75">
      <c r="A5" s="14" t="s">
        <v>6</v>
      </c>
      <c r="B5" s="15" t="s">
        <v>182</v>
      </c>
      <c r="C5" s="14" t="s">
        <v>7</v>
      </c>
      <c r="D5" s="16"/>
      <c r="E5" s="15" t="s">
        <v>189</v>
      </c>
    </row>
    <row r="6" spans="1:5" ht="12.75">
      <c r="A6" s="14" t="s">
        <v>75</v>
      </c>
      <c r="B6" s="15" t="s">
        <v>188</v>
      </c>
      <c r="C6" s="14" t="s">
        <v>8</v>
      </c>
      <c r="D6" s="16"/>
      <c r="E6" s="15" t="s">
        <v>190</v>
      </c>
    </row>
    <row r="7" spans="1:5" ht="12.75">
      <c r="A7" s="14" t="s">
        <v>10</v>
      </c>
      <c r="B7" s="15" t="s">
        <v>191</v>
      </c>
      <c r="C7" s="90" t="s">
        <v>76</v>
      </c>
      <c r="D7" s="16"/>
      <c r="E7" s="17">
        <v>8500</v>
      </c>
    </row>
    <row r="8" spans="1:5" ht="12.75">
      <c r="A8" s="8" t="s">
        <v>11</v>
      </c>
      <c r="B8" s="18">
        <v>3.2</v>
      </c>
      <c r="C8" s="8" t="s">
        <v>12</v>
      </c>
      <c r="D8" s="19"/>
      <c r="E8" s="20">
        <v>43187</v>
      </c>
    </row>
    <row r="9" ht="13.5" thickBot="1">
      <c r="B9" s="1"/>
    </row>
    <row r="10" spans="1:5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</row>
    <row r="11" spans="1:5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</row>
    <row r="12" spans="1:5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</row>
    <row r="13" ht="12.75">
      <c r="B13" s="1"/>
    </row>
    <row r="14" spans="1:5" ht="12.75">
      <c r="A14" s="25" t="s">
        <v>25</v>
      </c>
      <c r="B14" s="26"/>
      <c r="C14" s="6"/>
      <c r="D14" s="6"/>
      <c r="E14" s="27">
        <f>E15+E28+E47+E54</f>
        <v>4812.7</v>
      </c>
    </row>
    <row r="15" spans="1:5" ht="12.75">
      <c r="A15" s="25" t="s">
        <v>200</v>
      </c>
      <c r="B15" s="28"/>
      <c r="C15" s="12"/>
      <c r="D15" s="12"/>
      <c r="E15" s="27">
        <f>+E16+E18+E23</f>
        <v>1318.7</v>
      </c>
    </row>
    <row r="16" spans="1:5" ht="12.75">
      <c r="A16" s="29" t="s">
        <v>27</v>
      </c>
      <c r="B16" s="4"/>
      <c r="C16" s="30"/>
      <c r="D16" s="31"/>
      <c r="E16" s="32">
        <f>+E17</f>
        <v>450</v>
      </c>
    </row>
    <row r="17" spans="1:5" ht="14.25">
      <c r="A17" s="33" t="s">
        <v>27</v>
      </c>
      <c r="B17" s="34" t="s">
        <v>1</v>
      </c>
      <c r="C17" s="35">
        <v>30</v>
      </c>
      <c r="D17" s="36">
        <v>15</v>
      </c>
      <c r="E17" s="37">
        <f>+D17*C17</f>
        <v>450</v>
      </c>
    </row>
    <row r="18" spans="1:5" ht="12.75">
      <c r="A18" s="38" t="s">
        <v>28</v>
      </c>
      <c r="B18" s="34"/>
      <c r="C18" s="9"/>
      <c r="D18" s="37"/>
      <c r="E18" s="32">
        <f>+E19+E20+E21+E22</f>
        <v>519.2</v>
      </c>
    </row>
    <row r="19" spans="1:5" ht="14.25">
      <c r="A19" s="39" t="s">
        <v>29</v>
      </c>
      <c r="B19" s="34" t="s">
        <v>1</v>
      </c>
      <c r="C19" s="40">
        <v>100</v>
      </c>
      <c r="D19" s="36">
        <v>1.64</v>
      </c>
      <c r="E19" s="37">
        <f>+D19*C19</f>
        <v>164</v>
      </c>
    </row>
    <row r="20" spans="1:5" ht="14.25">
      <c r="A20" s="39" t="s">
        <v>30</v>
      </c>
      <c r="B20" s="34" t="s">
        <v>1</v>
      </c>
      <c r="C20" s="40">
        <v>100</v>
      </c>
      <c r="D20" s="36">
        <v>1.8</v>
      </c>
      <c r="E20" s="37">
        <f>+D20*C20</f>
        <v>180</v>
      </c>
    </row>
    <row r="21" spans="1:5" ht="14.25">
      <c r="A21" s="39" t="s">
        <v>31</v>
      </c>
      <c r="B21" s="34" t="s">
        <v>1</v>
      </c>
      <c r="C21" s="40">
        <v>50</v>
      </c>
      <c r="D21" s="36">
        <v>3.36</v>
      </c>
      <c r="E21" s="37">
        <f>+D21*C21</f>
        <v>168</v>
      </c>
    </row>
    <row r="22" spans="1:5" ht="14.25">
      <c r="A22" s="41" t="s">
        <v>192</v>
      </c>
      <c r="B22" s="34" t="s">
        <v>1</v>
      </c>
      <c r="C22" s="40">
        <v>0.6</v>
      </c>
      <c r="D22" s="36">
        <v>12</v>
      </c>
      <c r="E22" s="37">
        <f>+D22*C22</f>
        <v>7.199999999999999</v>
      </c>
    </row>
    <row r="23" spans="1:5" ht="12.75">
      <c r="A23" s="38" t="s">
        <v>32</v>
      </c>
      <c r="B23" s="34"/>
      <c r="C23" s="9"/>
      <c r="D23" s="37"/>
      <c r="E23" s="32">
        <f>+E24+E25+E26+E27</f>
        <v>349.5</v>
      </c>
    </row>
    <row r="24" spans="1:5" ht="14.25">
      <c r="A24" s="42" t="s">
        <v>184</v>
      </c>
      <c r="B24" s="43" t="s">
        <v>2</v>
      </c>
      <c r="C24" s="9">
        <v>1</v>
      </c>
      <c r="D24" s="44">
        <v>52</v>
      </c>
      <c r="E24" s="37">
        <f>+D24*C24</f>
        <v>52</v>
      </c>
    </row>
    <row r="25" spans="1:5" ht="14.25">
      <c r="A25" s="42" t="s">
        <v>36</v>
      </c>
      <c r="B25" s="43" t="s">
        <v>2</v>
      </c>
      <c r="C25" s="9">
        <v>2</v>
      </c>
      <c r="D25" s="44">
        <v>61</v>
      </c>
      <c r="E25" s="37">
        <f>+D25*C25</f>
        <v>122</v>
      </c>
    </row>
    <row r="26" spans="1:5" ht="12.75" customHeight="1">
      <c r="A26" s="42" t="s">
        <v>193</v>
      </c>
      <c r="B26" s="43" t="s">
        <v>194</v>
      </c>
      <c r="C26" s="9">
        <v>0.6</v>
      </c>
      <c r="D26" s="44">
        <v>178.5</v>
      </c>
      <c r="E26" s="37">
        <f>+D26*C26</f>
        <v>107.1</v>
      </c>
    </row>
    <row r="27" spans="1:5" ht="12.75">
      <c r="A27" s="8" t="s">
        <v>195</v>
      </c>
      <c r="B27" s="45" t="s">
        <v>1</v>
      </c>
      <c r="C27" s="46">
        <v>0.3</v>
      </c>
      <c r="D27" s="47">
        <v>228</v>
      </c>
      <c r="E27" s="37">
        <f>+D27*C27</f>
        <v>68.39999999999999</v>
      </c>
    </row>
    <row r="28" spans="1:5" ht="12.75">
      <c r="A28" s="25" t="s">
        <v>201</v>
      </c>
      <c r="B28" s="3" t="s">
        <v>0</v>
      </c>
      <c r="C28" s="48">
        <f>SUM(C30:C46)</f>
        <v>35</v>
      </c>
      <c r="D28" s="49"/>
      <c r="E28" s="50">
        <f>+E29+E34+E37+E39+E44</f>
        <v>1750</v>
      </c>
    </row>
    <row r="29" spans="1:5" ht="12.75">
      <c r="A29" s="51" t="s">
        <v>38</v>
      </c>
      <c r="B29" s="4"/>
      <c r="C29" s="4"/>
      <c r="D29" s="31"/>
      <c r="E29" s="52">
        <f>+E30+E31+E32+E33</f>
        <v>600</v>
      </c>
    </row>
    <row r="30" spans="1:5" ht="14.25">
      <c r="A30" s="5" t="s">
        <v>39</v>
      </c>
      <c r="B30" s="34" t="s">
        <v>0</v>
      </c>
      <c r="C30" s="34">
        <v>4</v>
      </c>
      <c r="D30" s="44">
        <v>50</v>
      </c>
      <c r="E30" s="37">
        <f>+D30*C30</f>
        <v>200</v>
      </c>
    </row>
    <row r="31" spans="1:5" ht="14.25">
      <c r="A31" s="5" t="s">
        <v>40</v>
      </c>
      <c r="B31" s="34" t="s">
        <v>0</v>
      </c>
      <c r="C31" s="34">
        <v>2</v>
      </c>
      <c r="D31" s="44">
        <v>50</v>
      </c>
      <c r="E31" s="37">
        <f>+D31*C31</f>
        <v>100</v>
      </c>
    </row>
    <row r="32" spans="1:5" ht="14.25">
      <c r="A32" s="5" t="s">
        <v>41</v>
      </c>
      <c r="B32" s="34" t="s">
        <v>0</v>
      </c>
      <c r="C32" s="34">
        <v>3</v>
      </c>
      <c r="D32" s="44">
        <v>50</v>
      </c>
      <c r="E32" s="37">
        <f>+D32*C32</f>
        <v>150</v>
      </c>
    </row>
    <row r="33" spans="1:5" ht="14.25">
      <c r="A33" s="5" t="s">
        <v>196</v>
      </c>
      <c r="B33" s="34" t="s">
        <v>0</v>
      </c>
      <c r="C33" s="34">
        <v>3</v>
      </c>
      <c r="D33" s="44">
        <v>50</v>
      </c>
      <c r="E33" s="37">
        <f>+D33*C33</f>
        <v>150</v>
      </c>
    </row>
    <row r="34" spans="1:5" ht="14.25">
      <c r="A34" s="53" t="s">
        <v>43</v>
      </c>
      <c r="B34" s="34"/>
      <c r="C34" s="34"/>
      <c r="D34" s="44"/>
      <c r="E34" s="32">
        <f>+E35+E36</f>
        <v>200</v>
      </c>
    </row>
    <row r="35" spans="1:5" ht="14.25">
      <c r="A35" s="5" t="s">
        <v>43</v>
      </c>
      <c r="B35" s="34" t="s">
        <v>0</v>
      </c>
      <c r="C35" s="34">
        <v>3</v>
      </c>
      <c r="D35" s="44">
        <v>50</v>
      </c>
      <c r="E35" s="37">
        <f>+D35*C35</f>
        <v>150</v>
      </c>
    </row>
    <row r="36" spans="1:5" ht="14.25">
      <c r="A36" s="5" t="s">
        <v>44</v>
      </c>
      <c r="B36" s="34" t="s">
        <v>0</v>
      </c>
      <c r="C36" s="34">
        <v>1</v>
      </c>
      <c r="D36" s="44">
        <v>50</v>
      </c>
      <c r="E36" s="37">
        <f>+D36*C36</f>
        <v>50</v>
      </c>
    </row>
    <row r="37" spans="1:5" ht="14.25">
      <c r="A37" s="53" t="s">
        <v>45</v>
      </c>
      <c r="B37" s="34"/>
      <c r="C37" s="34"/>
      <c r="D37" s="44"/>
      <c r="E37" s="32">
        <f>+E38</f>
        <v>100</v>
      </c>
    </row>
    <row r="38" spans="1:5" ht="14.25">
      <c r="A38" s="5" t="s">
        <v>46</v>
      </c>
      <c r="B38" s="34" t="s">
        <v>0</v>
      </c>
      <c r="C38" s="34">
        <v>2</v>
      </c>
      <c r="D38" s="44">
        <v>50</v>
      </c>
      <c r="E38" s="37">
        <f>+D38*C38</f>
        <v>100</v>
      </c>
    </row>
    <row r="39" spans="1:5" ht="14.25">
      <c r="A39" s="53" t="s">
        <v>47</v>
      </c>
      <c r="B39" s="34"/>
      <c r="C39" s="34"/>
      <c r="D39" s="44"/>
      <c r="E39" s="32">
        <f>+E40+E41+E42+E43</f>
        <v>550</v>
      </c>
    </row>
    <row r="40" spans="1:5" ht="14.25">
      <c r="A40" s="5"/>
      <c r="B40" s="34"/>
      <c r="C40" s="34"/>
      <c r="D40" s="44"/>
      <c r="E40" s="37"/>
    </row>
    <row r="41" spans="1:5" ht="14.25">
      <c r="A41" s="5" t="s">
        <v>49</v>
      </c>
      <c r="B41" s="34" t="s">
        <v>0</v>
      </c>
      <c r="C41" s="34">
        <v>4</v>
      </c>
      <c r="D41" s="44">
        <v>50</v>
      </c>
      <c r="E41" s="37">
        <f>+D41*C41</f>
        <v>200</v>
      </c>
    </row>
    <row r="42" spans="1:5" ht="14.25">
      <c r="A42" s="5" t="s">
        <v>50</v>
      </c>
      <c r="B42" s="34" t="s">
        <v>0</v>
      </c>
      <c r="C42" s="34">
        <v>4</v>
      </c>
      <c r="D42" s="44">
        <v>50</v>
      </c>
      <c r="E42" s="37">
        <f>+D42*C42</f>
        <v>200</v>
      </c>
    </row>
    <row r="43" spans="1:5" ht="14.25">
      <c r="A43" s="5" t="s">
        <v>197</v>
      </c>
      <c r="B43" s="34" t="s">
        <v>0</v>
      </c>
      <c r="C43" s="34">
        <v>3</v>
      </c>
      <c r="D43" s="44">
        <v>50</v>
      </c>
      <c r="E43" s="37">
        <f>+D43*C43</f>
        <v>150</v>
      </c>
    </row>
    <row r="44" spans="1:5" ht="14.25">
      <c r="A44" s="53" t="s">
        <v>51</v>
      </c>
      <c r="B44" s="34"/>
      <c r="C44" s="34"/>
      <c r="D44" s="44"/>
      <c r="E44" s="32">
        <f>+E45+E46</f>
        <v>300</v>
      </c>
    </row>
    <row r="45" spans="1:5" ht="14.25">
      <c r="A45" s="5" t="s">
        <v>198</v>
      </c>
      <c r="B45" s="34" t="s">
        <v>0</v>
      </c>
      <c r="C45" s="34">
        <v>5</v>
      </c>
      <c r="D45" s="44">
        <v>50</v>
      </c>
      <c r="E45" s="37">
        <f>+D45*C45</f>
        <v>250</v>
      </c>
    </row>
    <row r="46" spans="1:5" ht="14.25">
      <c r="A46" s="5" t="s">
        <v>199</v>
      </c>
      <c r="B46" s="34" t="s">
        <v>0</v>
      </c>
      <c r="C46" s="34">
        <v>1</v>
      </c>
      <c r="D46" s="44">
        <v>50</v>
      </c>
      <c r="E46" s="37">
        <f>+D46*C46</f>
        <v>50</v>
      </c>
    </row>
    <row r="47" spans="1:5" ht="12.75">
      <c r="A47" s="25" t="s">
        <v>202</v>
      </c>
      <c r="B47" s="26"/>
      <c r="C47" s="26"/>
      <c r="D47" s="54"/>
      <c r="E47" s="27">
        <f>+E48</f>
        <v>250</v>
      </c>
    </row>
    <row r="48" spans="1:5" ht="12.75">
      <c r="A48" s="51" t="s">
        <v>55</v>
      </c>
      <c r="B48" s="4"/>
      <c r="C48" s="4"/>
      <c r="D48" s="31"/>
      <c r="E48" s="52">
        <f>+E49+E50+E51+E52</f>
        <v>250</v>
      </c>
    </row>
    <row r="49" spans="1:5" ht="14.25">
      <c r="A49" s="5" t="s">
        <v>56</v>
      </c>
      <c r="B49" s="34" t="s">
        <v>57</v>
      </c>
      <c r="C49" s="34">
        <v>3</v>
      </c>
      <c r="D49" s="44">
        <v>50</v>
      </c>
      <c r="E49" s="37">
        <f>+D49*C49</f>
        <v>150</v>
      </c>
    </row>
    <row r="50" spans="1:5" ht="14.25">
      <c r="A50" s="5" t="s">
        <v>58</v>
      </c>
      <c r="B50" s="34" t="s">
        <v>57</v>
      </c>
      <c r="C50" s="34">
        <v>2</v>
      </c>
      <c r="D50" s="44">
        <v>50</v>
      </c>
      <c r="E50" s="37">
        <f>+D50*C50</f>
        <v>100</v>
      </c>
    </row>
    <row r="51" spans="1:5" ht="14.25">
      <c r="A51" s="5"/>
      <c r="B51" s="34"/>
      <c r="C51" s="34"/>
      <c r="D51" s="44"/>
      <c r="E51" s="37"/>
    </row>
    <row r="52" spans="1:5" ht="14.25" hidden="1">
      <c r="A52" s="5"/>
      <c r="B52" s="34"/>
      <c r="C52" s="34"/>
      <c r="D52" s="44"/>
      <c r="E52" s="37"/>
    </row>
    <row r="53" spans="1:5" ht="12.75" hidden="1">
      <c r="A53" s="5"/>
      <c r="B53" s="34"/>
      <c r="C53" s="34"/>
      <c r="D53" s="37"/>
      <c r="E53" s="37"/>
    </row>
    <row r="54" spans="1:5" ht="12.75">
      <c r="A54" s="25" t="s">
        <v>206</v>
      </c>
      <c r="B54" s="26"/>
      <c r="C54" s="26"/>
      <c r="D54" s="54"/>
      <c r="E54" s="27">
        <f>SUM(E55:E58)</f>
        <v>1494</v>
      </c>
    </row>
    <row r="55" spans="1:5" ht="15.75" customHeight="1">
      <c r="A55" s="55" t="s">
        <v>203</v>
      </c>
      <c r="B55" s="34" t="s">
        <v>204</v>
      </c>
      <c r="C55" s="34">
        <v>10000</v>
      </c>
      <c r="D55" s="44">
        <v>0.12</v>
      </c>
      <c r="E55" s="37">
        <f>+D55*C55</f>
        <v>1200</v>
      </c>
    </row>
    <row r="56" spans="1:5" ht="14.25">
      <c r="A56" s="55" t="s">
        <v>62</v>
      </c>
      <c r="B56" s="34" t="s">
        <v>63</v>
      </c>
      <c r="C56" s="56">
        <v>1</v>
      </c>
      <c r="D56" s="44">
        <v>50</v>
      </c>
      <c r="E56" s="37">
        <f>+D56*C56</f>
        <v>50</v>
      </c>
    </row>
    <row r="57" spans="1:5" ht="14.25">
      <c r="A57" s="55" t="s">
        <v>64</v>
      </c>
      <c r="B57" s="34" t="s">
        <v>65</v>
      </c>
      <c r="C57" s="56">
        <v>15000</v>
      </c>
      <c r="D57" s="57">
        <v>0.0116</v>
      </c>
      <c r="E57" s="37">
        <f>+D57*C57</f>
        <v>174</v>
      </c>
    </row>
    <row r="58" spans="1:5" ht="14.25">
      <c r="A58" s="55" t="s">
        <v>66</v>
      </c>
      <c r="B58" s="58">
        <v>0.04</v>
      </c>
      <c r="C58" s="56">
        <f>C28</f>
        <v>35</v>
      </c>
      <c r="D58" s="44">
        <f>E28*4/100/C58</f>
        <v>2</v>
      </c>
      <c r="E58" s="37">
        <f>+D58*C58</f>
        <v>70</v>
      </c>
    </row>
    <row r="59" spans="1:5" ht="14.25">
      <c r="A59" s="5"/>
      <c r="B59" s="34"/>
      <c r="C59" s="34"/>
      <c r="D59" s="44"/>
      <c r="E59" s="37"/>
    </row>
    <row r="60" spans="1:5" ht="12.75">
      <c r="A60" s="25" t="s">
        <v>67</v>
      </c>
      <c r="B60" s="26"/>
      <c r="C60" s="26"/>
      <c r="D60" s="54"/>
      <c r="E60" s="27">
        <f>SUM(E61:E67)</f>
        <v>673.7779999999999</v>
      </c>
    </row>
    <row r="61" spans="1:5" ht="14.25" hidden="1">
      <c r="A61" s="62"/>
      <c r="B61" s="4"/>
      <c r="C61" s="63"/>
      <c r="D61" s="64"/>
      <c r="E61" s="31"/>
    </row>
    <row r="62" spans="1:5" ht="14.25" hidden="1">
      <c r="A62" s="65"/>
      <c r="B62" s="34"/>
      <c r="C62" s="66"/>
      <c r="D62" s="44"/>
      <c r="E62" s="37"/>
    </row>
    <row r="63" spans="1:5" ht="14.25">
      <c r="A63" s="65" t="s">
        <v>205</v>
      </c>
      <c r="B63" s="101" t="s">
        <v>68</v>
      </c>
      <c r="C63" s="66">
        <v>9</v>
      </c>
      <c r="D63" s="44">
        <v>0</v>
      </c>
      <c r="E63" s="145">
        <f>E14*9/100</f>
        <v>433.143</v>
      </c>
    </row>
    <row r="64" spans="1:5" ht="4.5" customHeight="1">
      <c r="A64" s="103"/>
      <c r="B64" s="104"/>
      <c r="C64" s="66"/>
      <c r="D64" s="44"/>
      <c r="E64" s="102"/>
    </row>
    <row r="65" spans="1:5" ht="14.25">
      <c r="A65" s="103" t="s">
        <v>69</v>
      </c>
      <c r="B65" s="104" t="s">
        <v>68</v>
      </c>
      <c r="C65" s="105">
        <v>2</v>
      </c>
      <c r="D65" s="44">
        <v>0</v>
      </c>
      <c r="E65" s="102">
        <f>E14*C65/100</f>
        <v>96.25399999999999</v>
      </c>
    </row>
    <row r="66" spans="1:5" ht="14.25">
      <c r="A66" s="103" t="s">
        <v>70</v>
      </c>
      <c r="B66" s="34" t="s">
        <v>68</v>
      </c>
      <c r="C66" s="105">
        <v>1</v>
      </c>
      <c r="D66" s="44">
        <v>0</v>
      </c>
      <c r="E66" s="102">
        <f>E14*C66/100</f>
        <v>48.126999999999995</v>
      </c>
    </row>
    <row r="67" spans="1:5" ht="14.25">
      <c r="A67" s="106" t="s">
        <v>72</v>
      </c>
      <c r="B67" s="45" t="s">
        <v>68</v>
      </c>
      <c r="C67" s="108">
        <v>2</v>
      </c>
      <c r="D67" s="71">
        <v>0</v>
      </c>
      <c r="E67" s="109">
        <f>E14*C67/100</f>
        <v>96.25399999999999</v>
      </c>
    </row>
    <row r="68" spans="1:5" ht="13.5" thickBot="1">
      <c r="A68" s="110"/>
      <c r="B68" s="111"/>
      <c r="C68" s="111"/>
      <c r="D68" s="112"/>
      <c r="E68" s="112"/>
    </row>
    <row r="69" spans="1:5" ht="13.5" thickBot="1">
      <c r="A69" s="73" t="s">
        <v>73</v>
      </c>
      <c r="B69" s="74"/>
      <c r="C69" s="74"/>
      <c r="D69" s="75"/>
      <c r="E69" s="91">
        <f>E14+E60</f>
        <v>5486.478</v>
      </c>
    </row>
    <row r="70" spans="1:5" ht="13.5" thickBot="1">
      <c r="A70" s="76"/>
      <c r="B70" s="77"/>
      <c r="C70" s="77"/>
      <c r="D70" s="78"/>
      <c r="E70" s="92"/>
    </row>
  </sheetData>
  <sheetProtection/>
  <mergeCells count="2">
    <mergeCell ref="A1:E1"/>
    <mergeCell ref="A2:E2"/>
  </mergeCells>
  <printOptions/>
  <pageMargins left="0.75" right="0.75" top="1" bottom="1" header="0" footer="0"/>
  <pageSetup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7"/>
  <sheetViews>
    <sheetView zoomScale="110" zoomScaleNormal="110" zoomScalePageLayoutView="0" workbookViewId="0" topLeftCell="A1">
      <selection activeCell="E7" sqref="E7"/>
    </sheetView>
  </sheetViews>
  <sheetFormatPr defaultColWidth="11.421875" defaultRowHeight="12.75"/>
  <cols>
    <col min="1" max="1" width="40.7109375" style="0" customWidth="1"/>
    <col min="2" max="2" width="14.140625" style="0" customWidth="1"/>
    <col min="3" max="3" width="14.8515625" style="0" customWidth="1"/>
    <col min="4" max="4" width="13.28125" style="0" customWidth="1"/>
    <col min="5" max="5" width="18.28125" style="0" customWidth="1"/>
  </cols>
  <sheetData>
    <row r="1" spans="1:9" ht="18">
      <c r="A1" s="151" t="s">
        <v>145</v>
      </c>
      <c r="B1" s="151"/>
      <c r="C1" s="151"/>
      <c r="D1" s="151"/>
      <c r="E1" s="151"/>
      <c r="F1" s="2"/>
      <c r="G1" s="2"/>
      <c r="H1" s="2"/>
      <c r="I1" s="2"/>
    </row>
    <row r="2" spans="1:9" ht="15.75">
      <c r="A2" s="150" t="s">
        <v>211</v>
      </c>
      <c r="B2" s="150"/>
      <c r="C2" s="150"/>
      <c r="D2" s="150"/>
      <c r="E2" s="150"/>
      <c r="F2" s="2"/>
      <c r="G2" s="2"/>
      <c r="H2" s="2"/>
      <c r="I2" s="2"/>
    </row>
    <row r="3" spans="1:9" ht="12.75">
      <c r="A3" s="10"/>
      <c r="B3" s="1"/>
      <c r="F3" s="2"/>
      <c r="G3" s="2"/>
      <c r="H3" s="2"/>
      <c r="I3" s="2"/>
    </row>
    <row r="4" spans="1:9" ht="12.75">
      <c r="A4" s="7" t="s">
        <v>4</v>
      </c>
      <c r="B4" s="11" t="s">
        <v>5</v>
      </c>
      <c r="C4" s="7" t="s">
        <v>80</v>
      </c>
      <c r="D4" s="13"/>
      <c r="E4" s="11" t="s">
        <v>135</v>
      </c>
      <c r="F4" s="2"/>
      <c r="G4" s="2"/>
      <c r="H4" s="2"/>
      <c r="I4" s="2"/>
    </row>
    <row r="5" spans="1:9" ht="12.75">
      <c r="A5" s="14" t="s">
        <v>6</v>
      </c>
      <c r="B5" s="15" t="s">
        <v>134</v>
      </c>
      <c r="C5" s="14" t="s">
        <v>7</v>
      </c>
      <c r="D5" s="16"/>
      <c r="E5" s="15" t="s">
        <v>74</v>
      </c>
      <c r="F5" s="2"/>
      <c r="G5" s="2"/>
      <c r="H5" s="2"/>
      <c r="I5" s="2"/>
    </row>
    <row r="6" spans="1:9" ht="12.75">
      <c r="A6" s="14" t="s">
        <v>75</v>
      </c>
      <c r="B6" s="15" t="s">
        <v>119</v>
      </c>
      <c r="C6" s="14" t="s">
        <v>8</v>
      </c>
      <c r="D6" s="16"/>
      <c r="E6" s="15" t="s">
        <v>9</v>
      </c>
      <c r="F6" s="2"/>
      <c r="G6" s="2"/>
      <c r="H6" s="2"/>
      <c r="I6" s="2"/>
    </row>
    <row r="7" spans="1:9" ht="12.75">
      <c r="A7" s="14" t="s">
        <v>10</v>
      </c>
      <c r="B7" s="15" t="s">
        <v>138</v>
      </c>
      <c r="C7" s="90" t="s">
        <v>76</v>
      </c>
      <c r="D7" s="16"/>
      <c r="E7" s="17">
        <v>5500</v>
      </c>
      <c r="F7" s="2"/>
      <c r="G7" s="2"/>
      <c r="H7" s="2"/>
      <c r="I7" s="2"/>
    </row>
    <row r="8" spans="1:9" ht="12.75">
      <c r="A8" s="8" t="s">
        <v>11</v>
      </c>
      <c r="B8" s="18">
        <v>3.2</v>
      </c>
      <c r="C8" s="8" t="s">
        <v>12</v>
      </c>
      <c r="D8" s="19"/>
      <c r="E8" s="20">
        <v>43159</v>
      </c>
      <c r="F8" s="2"/>
      <c r="G8" s="2"/>
      <c r="H8" s="2"/>
      <c r="I8" s="2"/>
    </row>
    <row r="9" spans="2:9" ht="13.5" thickBot="1">
      <c r="B9" s="1"/>
      <c r="F9" s="2"/>
      <c r="G9" s="2"/>
      <c r="H9" s="2"/>
      <c r="I9" s="2"/>
    </row>
    <row r="10" spans="1:9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2"/>
      <c r="G10" s="2"/>
      <c r="H10" s="2"/>
      <c r="I10" s="2"/>
    </row>
    <row r="11" spans="1:9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2"/>
      <c r="G11" s="2"/>
      <c r="H11" s="2"/>
      <c r="I11" s="2"/>
    </row>
    <row r="12" spans="1:9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2"/>
      <c r="G12" s="2"/>
      <c r="H12" s="2"/>
      <c r="I12" s="2"/>
    </row>
    <row r="13" spans="2:9" ht="12.75">
      <c r="B13" s="1"/>
      <c r="F13" s="2"/>
      <c r="G13" s="2"/>
      <c r="H13" s="2"/>
      <c r="I13" s="2"/>
    </row>
    <row r="14" spans="1:9" ht="12.75">
      <c r="A14" s="25" t="s">
        <v>25</v>
      </c>
      <c r="B14" s="26"/>
      <c r="C14" s="6"/>
      <c r="D14" s="6"/>
      <c r="E14" s="27">
        <f>E15+E35+E58+E65</f>
        <v>5177.8</v>
      </c>
      <c r="F14" s="2"/>
      <c r="G14" s="2"/>
      <c r="H14" s="2"/>
      <c r="I14" s="2"/>
    </row>
    <row r="15" spans="1:9" ht="12.75">
      <c r="A15" s="25" t="s">
        <v>26</v>
      </c>
      <c r="B15" s="28"/>
      <c r="C15" s="12"/>
      <c r="D15" s="12"/>
      <c r="E15" s="27">
        <f>+E16+E18+E23</f>
        <v>1556</v>
      </c>
      <c r="F15" s="2"/>
      <c r="G15" s="2"/>
      <c r="H15" s="2"/>
      <c r="I15" s="2"/>
    </row>
    <row r="16" spans="1:9" ht="12.75">
      <c r="A16" s="29" t="s">
        <v>27</v>
      </c>
      <c r="B16" s="4"/>
      <c r="C16" s="30"/>
      <c r="D16" s="31"/>
      <c r="E16" s="32">
        <f>+E17</f>
        <v>1200</v>
      </c>
      <c r="F16" s="2"/>
      <c r="G16" s="2"/>
      <c r="H16" s="2"/>
      <c r="I16" s="2"/>
    </row>
    <row r="17" spans="1:9" ht="14.25">
      <c r="A17" s="33" t="s">
        <v>27</v>
      </c>
      <c r="B17" s="34" t="s">
        <v>1</v>
      </c>
      <c r="C17" s="35">
        <v>1200</v>
      </c>
      <c r="D17" s="36">
        <v>1</v>
      </c>
      <c r="E17" s="37">
        <f>+D17*C17</f>
        <v>1200</v>
      </c>
      <c r="F17" s="2"/>
      <c r="G17" s="2"/>
      <c r="H17" s="2"/>
      <c r="I17" s="2"/>
    </row>
    <row r="18" spans="1:9" ht="12.75">
      <c r="A18" s="38" t="s">
        <v>28</v>
      </c>
      <c r="B18" s="34"/>
      <c r="C18" s="9"/>
      <c r="D18" s="37"/>
      <c r="E18" s="32">
        <f>+E19+E20+E21+E22</f>
        <v>356</v>
      </c>
      <c r="F18" s="2"/>
      <c r="G18" s="2"/>
      <c r="H18" s="2"/>
      <c r="I18" s="2"/>
    </row>
    <row r="19" spans="1:9" ht="14.25">
      <c r="A19" s="39" t="s">
        <v>29</v>
      </c>
      <c r="B19" s="34" t="s">
        <v>1</v>
      </c>
      <c r="C19" s="40">
        <v>150</v>
      </c>
      <c r="D19" s="36">
        <v>1.2</v>
      </c>
      <c r="E19" s="37">
        <f>+D19*C19</f>
        <v>180</v>
      </c>
      <c r="F19" s="2"/>
      <c r="G19" s="2"/>
      <c r="H19" s="2"/>
      <c r="I19" s="2"/>
    </row>
    <row r="20" spans="1:9" ht="14.25">
      <c r="A20" s="39" t="s">
        <v>30</v>
      </c>
      <c r="B20" s="34" t="s">
        <v>1</v>
      </c>
      <c r="C20" s="40">
        <v>80</v>
      </c>
      <c r="D20" s="36">
        <v>1.3</v>
      </c>
      <c r="E20" s="37">
        <f>+D20*C20</f>
        <v>104</v>
      </c>
      <c r="F20" s="2"/>
      <c r="G20" s="2"/>
      <c r="H20" s="2"/>
      <c r="I20" s="2"/>
    </row>
    <row r="21" spans="1:9" ht="14.25">
      <c r="A21" s="39" t="s">
        <v>31</v>
      </c>
      <c r="B21" s="34" t="s">
        <v>1</v>
      </c>
      <c r="C21" s="40">
        <v>50</v>
      </c>
      <c r="D21" s="36">
        <v>1.44</v>
      </c>
      <c r="E21" s="37">
        <f>+D21*C21</f>
        <v>72</v>
      </c>
      <c r="F21" s="2"/>
      <c r="G21" s="2"/>
      <c r="H21" s="2"/>
      <c r="I21" s="2"/>
    </row>
    <row r="22" spans="1:9" ht="14.25">
      <c r="A22" s="41"/>
      <c r="B22" s="34"/>
      <c r="C22" s="40"/>
      <c r="D22" s="36"/>
      <c r="E22" s="37"/>
      <c r="F22" s="2"/>
      <c r="G22" s="2"/>
      <c r="H22" s="2"/>
      <c r="I22" s="2"/>
    </row>
    <row r="23" spans="1:9" ht="12.75">
      <c r="A23" s="38" t="s">
        <v>32</v>
      </c>
      <c r="B23" s="34"/>
      <c r="C23" s="9"/>
      <c r="D23" s="37"/>
      <c r="E23" s="32">
        <f>+E24+E25+E26+E27</f>
        <v>0</v>
      </c>
      <c r="F23" s="2"/>
      <c r="G23" s="2"/>
      <c r="H23" s="2"/>
      <c r="I23" s="2"/>
    </row>
    <row r="24" spans="1:9" ht="14.25">
      <c r="A24" s="42" t="s">
        <v>116</v>
      </c>
      <c r="B24" s="43" t="s">
        <v>3</v>
      </c>
      <c r="C24" s="9">
        <v>0</v>
      </c>
      <c r="D24" s="44">
        <v>0</v>
      </c>
      <c r="E24" s="37">
        <f>+D24*C24</f>
        <v>0</v>
      </c>
      <c r="F24" s="2"/>
      <c r="G24" s="2"/>
      <c r="H24" s="2"/>
      <c r="I24" s="2"/>
    </row>
    <row r="25" spans="1:9" ht="14.25">
      <c r="A25" s="42" t="s">
        <v>85</v>
      </c>
      <c r="B25" s="43" t="s">
        <v>1</v>
      </c>
      <c r="C25" s="9">
        <v>0</v>
      </c>
      <c r="D25" s="44">
        <v>0</v>
      </c>
      <c r="E25" s="37">
        <f>+D25*C25</f>
        <v>0</v>
      </c>
      <c r="F25" s="2"/>
      <c r="G25" s="2"/>
      <c r="H25" s="2"/>
      <c r="I25" s="2"/>
    </row>
    <row r="26" spans="1:9" ht="14.25">
      <c r="A26" s="42" t="s">
        <v>35</v>
      </c>
      <c r="B26" s="43" t="s">
        <v>1</v>
      </c>
      <c r="C26" s="9">
        <v>0</v>
      </c>
      <c r="D26" s="44">
        <v>0</v>
      </c>
      <c r="E26" s="37">
        <f>+D26*C26</f>
        <v>0</v>
      </c>
      <c r="F26" s="2"/>
      <c r="G26" s="2"/>
      <c r="H26" s="2"/>
      <c r="I26" s="2"/>
    </row>
    <row r="27" spans="1:9" ht="14.25">
      <c r="A27" s="42" t="s">
        <v>36</v>
      </c>
      <c r="B27" s="43" t="s">
        <v>2</v>
      </c>
      <c r="C27" s="9">
        <v>0</v>
      </c>
      <c r="D27" s="44">
        <v>0</v>
      </c>
      <c r="E27" s="37">
        <f>+D27*C27</f>
        <v>0</v>
      </c>
      <c r="F27" s="2"/>
      <c r="G27" s="2"/>
      <c r="H27" s="2"/>
      <c r="I27" s="2"/>
    </row>
    <row r="28" spans="1:9" ht="14.25" hidden="1">
      <c r="A28" s="42"/>
      <c r="B28" s="43"/>
      <c r="C28" s="9"/>
      <c r="D28" s="44"/>
      <c r="E28" s="37"/>
      <c r="F28" s="2"/>
      <c r="G28" s="2"/>
      <c r="H28" s="2"/>
      <c r="I28" s="2"/>
    </row>
    <row r="29" spans="1:9" ht="14.25" hidden="1">
      <c r="A29" s="42"/>
      <c r="B29" s="43"/>
      <c r="C29" s="9"/>
      <c r="D29" s="44"/>
      <c r="E29" s="37"/>
      <c r="F29" s="2"/>
      <c r="G29" s="2"/>
      <c r="H29" s="2"/>
      <c r="I29" s="2"/>
    </row>
    <row r="30" spans="1:9" ht="14.25" hidden="1">
      <c r="A30" s="42"/>
      <c r="B30" s="43"/>
      <c r="C30" s="9"/>
      <c r="D30" s="44"/>
      <c r="E30" s="37"/>
      <c r="F30" s="2"/>
      <c r="G30" s="2"/>
      <c r="H30" s="2"/>
      <c r="I30" s="2"/>
    </row>
    <row r="31" spans="1:9" ht="14.25" hidden="1">
      <c r="A31" s="42"/>
      <c r="B31" s="43"/>
      <c r="C31" s="9"/>
      <c r="D31" s="44"/>
      <c r="E31" s="37"/>
      <c r="F31" s="2"/>
      <c r="G31" s="2"/>
      <c r="H31" s="2"/>
      <c r="I31" s="2"/>
    </row>
    <row r="32" spans="1:9" ht="14.25" hidden="1">
      <c r="A32" s="42"/>
      <c r="B32" s="43"/>
      <c r="C32" s="9"/>
      <c r="D32" s="44"/>
      <c r="E32" s="37"/>
      <c r="F32" s="2"/>
      <c r="G32" s="2"/>
      <c r="H32" s="2"/>
      <c r="I32" s="2"/>
    </row>
    <row r="33" spans="1:9" ht="14.25" hidden="1">
      <c r="A33" s="42"/>
      <c r="B33" s="43"/>
      <c r="C33" s="9"/>
      <c r="D33" s="44"/>
      <c r="E33" s="37"/>
      <c r="F33" s="2"/>
      <c r="G33" s="2"/>
      <c r="H33" s="2"/>
      <c r="I33" s="2"/>
    </row>
    <row r="34" spans="1:9" ht="12.75">
      <c r="A34" s="8"/>
      <c r="B34" s="45"/>
      <c r="C34" s="46"/>
      <c r="D34" s="47"/>
      <c r="E34" s="47"/>
      <c r="F34" s="2"/>
      <c r="G34" s="2"/>
      <c r="H34" s="2"/>
      <c r="I34" s="2"/>
    </row>
    <row r="35" spans="1:9" ht="12.75">
      <c r="A35" s="25" t="s">
        <v>37</v>
      </c>
      <c r="B35" s="3" t="s">
        <v>0</v>
      </c>
      <c r="C35" s="48">
        <f>SUM(C37:C57)</f>
        <v>53</v>
      </c>
      <c r="D35" s="49"/>
      <c r="E35" s="50">
        <f>+E36+E41+E44+E46+E51</f>
        <v>2650</v>
      </c>
      <c r="F35" s="2"/>
      <c r="G35" s="2"/>
      <c r="H35" s="2"/>
      <c r="I35" s="2"/>
    </row>
    <row r="36" spans="1:9" ht="12.75">
      <c r="A36" s="51" t="s">
        <v>38</v>
      </c>
      <c r="B36" s="4"/>
      <c r="C36" s="4"/>
      <c r="D36" s="31"/>
      <c r="E36" s="52">
        <f>+E37+E38+E39+E40</f>
        <v>250</v>
      </c>
      <c r="F36" s="2"/>
      <c r="G36" s="2"/>
      <c r="H36" s="2"/>
      <c r="I36" s="2"/>
    </row>
    <row r="37" spans="1:9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  <c r="F37" s="2"/>
      <c r="G37" s="2"/>
      <c r="H37" s="2"/>
      <c r="I37" s="2"/>
    </row>
    <row r="38" spans="1:9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  <c r="F38" s="2"/>
      <c r="G38" s="2"/>
      <c r="H38" s="2"/>
      <c r="I38" s="2"/>
    </row>
    <row r="39" spans="1:9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  <c r="F39" s="2"/>
      <c r="G39" s="2"/>
      <c r="H39" s="2"/>
      <c r="I39" s="2"/>
    </row>
    <row r="40" spans="1:9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  <c r="F40" s="2"/>
      <c r="G40" s="2"/>
      <c r="H40" s="2"/>
      <c r="I40" s="2"/>
    </row>
    <row r="41" spans="1:9" ht="14.25">
      <c r="A41" s="53" t="s">
        <v>43</v>
      </c>
      <c r="B41" s="34"/>
      <c r="C41" s="34"/>
      <c r="D41" s="44"/>
      <c r="E41" s="32">
        <f>+E42+E43</f>
        <v>250</v>
      </c>
      <c r="F41" s="2"/>
      <c r="G41" s="2"/>
      <c r="H41" s="2"/>
      <c r="I41" s="2"/>
    </row>
    <row r="42" spans="1:9" ht="14.25">
      <c r="A42" s="5" t="s">
        <v>43</v>
      </c>
      <c r="B42" s="34" t="s">
        <v>0</v>
      </c>
      <c r="C42" s="34">
        <v>5</v>
      </c>
      <c r="D42" s="44">
        <v>50</v>
      </c>
      <c r="E42" s="37">
        <f>+D42*C42</f>
        <v>250</v>
      </c>
      <c r="F42" s="2"/>
      <c r="G42" s="2"/>
      <c r="H42" s="2"/>
      <c r="I42" s="2"/>
    </row>
    <row r="43" spans="1:9" ht="14.25">
      <c r="A43" s="5" t="s">
        <v>86</v>
      </c>
      <c r="B43" s="34" t="s">
        <v>0</v>
      </c>
      <c r="C43" s="34">
        <v>0</v>
      </c>
      <c r="D43" s="44">
        <v>0</v>
      </c>
      <c r="E43" s="37">
        <f>+D43*C43</f>
        <v>0</v>
      </c>
      <c r="F43" s="2"/>
      <c r="G43" s="2"/>
      <c r="H43" s="2"/>
      <c r="I43" s="2"/>
    </row>
    <row r="44" spans="1:9" ht="14.25">
      <c r="A44" s="53" t="s">
        <v>45</v>
      </c>
      <c r="B44" s="34"/>
      <c r="C44" s="34"/>
      <c r="D44" s="44"/>
      <c r="E44" s="32">
        <f>+E45</f>
        <v>500</v>
      </c>
      <c r="F44" s="2"/>
      <c r="G44" s="2"/>
      <c r="H44" s="2"/>
      <c r="I44" s="2"/>
    </row>
    <row r="45" spans="1:9" ht="14.25">
      <c r="A45" s="5" t="s">
        <v>46</v>
      </c>
      <c r="B45" s="34" t="s">
        <v>0</v>
      </c>
      <c r="C45" s="34">
        <v>10</v>
      </c>
      <c r="D45" s="44">
        <v>50</v>
      </c>
      <c r="E45" s="37">
        <f>+D45*C45</f>
        <v>500</v>
      </c>
      <c r="F45" s="2"/>
      <c r="G45" s="2"/>
      <c r="H45" s="2"/>
      <c r="I45" s="2"/>
    </row>
    <row r="46" spans="1:9" ht="14.25">
      <c r="A46" s="53" t="s">
        <v>47</v>
      </c>
      <c r="B46" s="34"/>
      <c r="C46" s="34"/>
      <c r="D46" s="44"/>
      <c r="E46" s="32">
        <f>+E47+E48+E49</f>
        <v>600</v>
      </c>
      <c r="F46" s="2"/>
      <c r="G46" s="2"/>
      <c r="H46" s="2"/>
      <c r="I46" s="2"/>
    </row>
    <row r="47" spans="1:9" ht="14.25">
      <c r="A47" s="5" t="s">
        <v>48</v>
      </c>
      <c r="B47" s="34" t="s">
        <v>0</v>
      </c>
      <c r="C47" s="34">
        <v>10</v>
      </c>
      <c r="D47" s="44">
        <v>50</v>
      </c>
      <c r="E47" s="37">
        <f>+D47*C47</f>
        <v>500</v>
      </c>
      <c r="F47" s="2"/>
      <c r="G47" s="2"/>
      <c r="H47" s="2"/>
      <c r="I47" s="2"/>
    </row>
    <row r="48" spans="1:9" ht="14.25">
      <c r="A48" s="5" t="s">
        <v>49</v>
      </c>
      <c r="B48" s="34" t="s">
        <v>0</v>
      </c>
      <c r="C48" s="34">
        <v>2</v>
      </c>
      <c r="D48" s="44">
        <v>50</v>
      </c>
      <c r="E48" s="37">
        <f>+D48*C48</f>
        <v>100</v>
      </c>
      <c r="F48" s="2"/>
      <c r="G48" s="2"/>
      <c r="H48" s="2"/>
      <c r="I48" s="2"/>
    </row>
    <row r="49" spans="1:9" ht="14.25">
      <c r="A49" s="5" t="s">
        <v>50</v>
      </c>
      <c r="B49" s="34" t="s">
        <v>0</v>
      </c>
      <c r="C49" s="34">
        <v>0</v>
      </c>
      <c r="D49" s="44">
        <v>0</v>
      </c>
      <c r="E49" s="37">
        <f>+D49*C49</f>
        <v>0</v>
      </c>
      <c r="F49" s="2"/>
      <c r="G49" s="2"/>
      <c r="H49" s="2"/>
      <c r="I49" s="2"/>
    </row>
    <row r="50" spans="1:9" ht="14.25">
      <c r="A50" s="5"/>
      <c r="B50" s="34"/>
      <c r="C50" s="34"/>
      <c r="D50" s="44"/>
      <c r="E50" s="37"/>
      <c r="F50" s="2"/>
      <c r="G50" s="2"/>
      <c r="H50" s="2"/>
      <c r="I50" s="2"/>
    </row>
    <row r="51" spans="1:9" ht="14.25">
      <c r="A51" s="53" t="s">
        <v>51</v>
      </c>
      <c r="B51" s="34"/>
      <c r="C51" s="34"/>
      <c r="D51" s="44"/>
      <c r="E51" s="32">
        <f>+E52+E53+E54+E55+E57</f>
        <v>1050</v>
      </c>
      <c r="F51" s="2"/>
      <c r="G51" s="2"/>
      <c r="H51" s="2"/>
      <c r="I51" s="2"/>
    </row>
    <row r="52" spans="1:9" ht="14.25">
      <c r="A52" s="5" t="s">
        <v>87</v>
      </c>
      <c r="B52" s="34" t="s">
        <v>0</v>
      </c>
      <c r="C52" s="34">
        <v>0</v>
      </c>
      <c r="D52" s="44">
        <v>0</v>
      </c>
      <c r="E52" s="37">
        <f>+D52*C52</f>
        <v>0</v>
      </c>
      <c r="F52" s="2"/>
      <c r="G52" s="2"/>
      <c r="H52" s="2"/>
      <c r="I52" s="2"/>
    </row>
    <row r="53" spans="1:9" ht="14.25">
      <c r="A53" s="5" t="s">
        <v>88</v>
      </c>
      <c r="B53" s="34" t="s">
        <v>0</v>
      </c>
      <c r="C53" s="34">
        <v>15</v>
      </c>
      <c r="D53" s="44">
        <v>50</v>
      </c>
      <c r="E53" s="37">
        <f>+D53*C53</f>
        <v>750</v>
      </c>
      <c r="F53" s="2"/>
      <c r="G53" s="2"/>
      <c r="H53" s="2"/>
      <c r="I53" s="2"/>
    </row>
    <row r="54" spans="1:9" ht="14.25">
      <c r="A54" s="5" t="s">
        <v>79</v>
      </c>
      <c r="B54" s="34" t="s">
        <v>0</v>
      </c>
      <c r="C54" s="34">
        <v>2</v>
      </c>
      <c r="D54" s="44">
        <v>50</v>
      </c>
      <c r="E54" s="37">
        <f>+D54*C54</f>
        <v>100</v>
      </c>
      <c r="F54" s="2"/>
      <c r="G54" s="2"/>
      <c r="H54" s="2"/>
      <c r="I54" s="2"/>
    </row>
    <row r="55" spans="1:9" ht="14.25">
      <c r="A55" s="5" t="s">
        <v>78</v>
      </c>
      <c r="B55" s="34" t="s">
        <v>0</v>
      </c>
      <c r="C55" s="34">
        <v>3</v>
      </c>
      <c r="D55" s="44">
        <v>50</v>
      </c>
      <c r="E55" s="37">
        <f>+D55*C55</f>
        <v>150</v>
      </c>
      <c r="F55" s="2"/>
      <c r="G55" s="2"/>
      <c r="H55" s="2"/>
      <c r="I55" s="2"/>
    </row>
    <row r="56" spans="1:9" ht="14.25">
      <c r="A56" s="5"/>
      <c r="B56" s="34"/>
      <c r="C56" s="34"/>
      <c r="D56" s="44"/>
      <c r="E56" s="37"/>
      <c r="F56" s="2"/>
      <c r="G56" s="2"/>
      <c r="H56" s="2"/>
      <c r="I56" s="2"/>
    </row>
    <row r="57" spans="1:9" ht="14.25">
      <c r="A57" s="5" t="s">
        <v>53</v>
      </c>
      <c r="B57" s="34" t="s">
        <v>0</v>
      </c>
      <c r="C57" s="34">
        <v>1</v>
      </c>
      <c r="D57" s="116">
        <v>50</v>
      </c>
      <c r="E57" s="37">
        <f>+D57*C57</f>
        <v>50</v>
      </c>
      <c r="F57" s="2"/>
      <c r="G57" s="2"/>
      <c r="H57" s="2"/>
      <c r="I57" s="2"/>
    </row>
    <row r="58" spans="1:9" ht="12.75">
      <c r="A58" s="25" t="s">
        <v>54</v>
      </c>
      <c r="B58" s="26"/>
      <c r="C58" s="26"/>
      <c r="D58" s="54"/>
      <c r="E58" s="27">
        <f>+E59</f>
        <v>350</v>
      </c>
      <c r="F58" s="2"/>
      <c r="G58" s="2"/>
      <c r="H58" s="2"/>
      <c r="I58" s="2"/>
    </row>
    <row r="59" spans="1:9" ht="12.75">
      <c r="A59" s="51" t="s">
        <v>55</v>
      </c>
      <c r="B59" s="4"/>
      <c r="C59" s="4"/>
      <c r="D59" s="31"/>
      <c r="E59" s="52">
        <f>+E60+E61+E62+E63</f>
        <v>350</v>
      </c>
      <c r="F59" s="2"/>
      <c r="G59" s="2"/>
      <c r="H59" s="2"/>
      <c r="I59" s="2"/>
    </row>
    <row r="60" spans="1:9" ht="14.25">
      <c r="A60" s="5" t="s">
        <v>56</v>
      </c>
      <c r="B60" s="34" t="s">
        <v>136</v>
      </c>
      <c r="C60" s="34">
        <v>2</v>
      </c>
      <c r="D60" s="44">
        <v>70</v>
      </c>
      <c r="E60" s="37">
        <f>+D60*C60</f>
        <v>140</v>
      </c>
      <c r="F60" s="2"/>
      <c r="G60" s="2"/>
      <c r="H60" s="2"/>
      <c r="I60" s="2"/>
    </row>
    <row r="61" spans="1:9" ht="14.25">
      <c r="A61" s="5" t="s">
        <v>137</v>
      </c>
      <c r="B61" s="34" t="s">
        <v>136</v>
      </c>
      <c r="C61" s="34">
        <v>1</v>
      </c>
      <c r="D61" s="44">
        <v>70</v>
      </c>
      <c r="E61" s="37">
        <f>+D61*C61</f>
        <v>70</v>
      </c>
      <c r="F61" s="2"/>
      <c r="G61" s="2"/>
      <c r="H61" s="2"/>
      <c r="I61" s="2"/>
    </row>
    <row r="62" spans="1:9" ht="14.25">
      <c r="A62" s="5" t="s">
        <v>59</v>
      </c>
      <c r="B62" s="34" t="s">
        <v>136</v>
      </c>
      <c r="C62" s="34">
        <v>2</v>
      </c>
      <c r="D62" s="44">
        <v>70</v>
      </c>
      <c r="E62" s="37">
        <f>+D62*C62</f>
        <v>140</v>
      </c>
      <c r="F62" s="2"/>
      <c r="G62" s="2"/>
      <c r="H62" s="2"/>
      <c r="I62" s="2"/>
    </row>
    <row r="63" spans="1:9" ht="14.25" hidden="1">
      <c r="A63" s="5"/>
      <c r="B63" s="34"/>
      <c r="C63" s="34"/>
      <c r="D63" s="44"/>
      <c r="E63" s="37"/>
      <c r="F63" s="2"/>
      <c r="G63" s="2"/>
      <c r="H63" s="2"/>
      <c r="I63" s="2"/>
    </row>
    <row r="64" spans="1:9" ht="12.75">
      <c r="A64" s="5"/>
      <c r="B64" s="34"/>
      <c r="C64" s="34"/>
      <c r="D64" s="37"/>
      <c r="E64" s="37"/>
      <c r="F64" s="2"/>
      <c r="G64" s="2"/>
      <c r="H64" s="2"/>
      <c r="I64" s="2"/>
    </row>
    <row r="65" spans="1:9" ht="12.75">
      <c r="A65" s="25" t="s">
        <v>60</v>
      </c>
      <c r="B65" s="26"/>
      <c r="C65" s="26"/>
      <c r="D65" s="54"/>
      <c r="E65" s="27">
        <f>SUM(E66:E69)</f>
        <v>621.8</v>
      </c>
      <c r="F65" s="2"/>
      <c r="G65" s="2"/>
      <c r="H65" s="2"/>
      <c r="I65" s="2"/>
    </row>
    <row r="66" spans="1:9" ht="14.25">
      <c r="A66" s="55" t="s">
        <v>61</v>
      </c>
      <c r="B66" s="34" t="s">
        <v>0</v>
      </c>
      <c r="C66" s="34">
        <v>12</v>
      </c>
      <c r="D66" s="44">
        <v>30</v>
      </c>
      <c r="E66" s="37">
        <f>+D66*C66</f>
        <v>360</v>
      </c>
      <c r="F66" s="2"/>
      <c r="G66" s="2"/>
      <c r="H66" s="2"/>
      <c r="I66" s="2"/>
    </row>
    <row r="67" spans="1:9" ht="14.25">
      <c r="A67" s="55" t="s">
        <v>62</v>
      </c>
      <c r="B67" s="34" t="s">
        <v>63</v>
      </c>
      <c r="C67" s="56">
        <v>1</v>
      </c>
      <c r="D67" s="44">
        <v>200</v>
      </c>
      <c r="E67" s="37">
        <f>+D67*C67</f>
        <v>200</v>
      </c>
      <c r="F67" s="2"/>
      <c r="G67" s="2"/>
      <c r="H67" s="2"/>
      <c r="I67" s="2"/>
    </row>
    <row r="68" spans="1:9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  <c r="F68" s="2"/>
      <c r="G68" s="2"/>
      <c r="H68" s="2"/>
      <c r="I68" s="2"/>
    </row>
    <row r="69" spans="1:9" ht="14.25">
      <c r="A69" s="55" t="s">
        <v>66</v>
      </c>
      <c r="B69" s="58">
        <v>0.04</v>
      </c>
      <c r="C69" s="56">
        <v>65</v>
      </c>
      <c r="D69" s="44">
        <v>0.72</v>
      </c>
      <c r="E69" s="37">
        <f>C69*D69</f>
        <v>46.8</v>
      </c>
      <c r="F69" s="2"/>
      <c r="G69" s="2"/>
      <c r="H69" s="2"/>
      <c r="I69" s="2"/>
    </row>
    <row r="70" spans="1:9" ht="14.25">
      <c r="A70" s="5"/>
      <c r="B70" s="34"/>
      <c r="C70" s="34"/>
      <c r="D70" s="44"/>
      <c r="E70" s="37"/>
      <c r="F70" s="2"/>
      <c r="G70" s="2"/>
      <c r="H70" s="2"/>
      <c r="I70" s="2"/>
    </row>
    <row r="71" spans="1:9" ht="12.75">
      <c r="A71" s="59" t="s">
        <v>67</v>
      </c>
      <c r="B71" s="28"/>
      <c r="C71" s="28"/>
      <c r="D71" s="60"/>
      <c r="E71" s="61">
        <f>SUM(E72:E78)</f>
        <v>380.668</v>
      </c>
      <c r="F71" s="2"/>
      <c r="G71" s="2"/>
      <c r="H71" s="2"/>
      <c r="I71" s="2"/>
    </row>
    <row r="72" spans="1:9" ht="14.25" hidden="1">
      <c r="A72" s="62"/>
      <c r="B72" s="4"/>
      <c r="C72" s="63"/>
      <c r="D72" s="64"/>
      <c r="E72" s="31"/>
      <c r="F72" s="2"/>
      <c r="G72" s="2"/>
      <c r="H72" s="2"/>
      <c r="I72" s="2"/>
    </row>
    <row r="73" spans="1:9" ht="14.25" hidden="1">
      <c r="A73" s="65"/>
      <c r="B73" s="34"/>
      <c r="C73" s="66"/>
      <c r="D73" s="44"/>
      <c r="E73" s="37"/>
      <c r="F73" s="2"/>
      <c r="G73" s="2"/>
      <c r="H73" s="2"/>
      <c r="I73" s="2"/>
    </row>
    <row r="74" spans="1:9" ht="14.25">
      <c r="A74" s="65" t="s">
        <v>82</v>
      </c>
      <c r="B74" s="34" t="s">
        <v>68</v>
      </c>
      <c r="C74" s="66">
        <v>3</v>
      </c>
      <c r="D74" s="44"/>
      <c r="E74" s="37">
        <f>E14*3/100</f>
        <v>155.334</v>
      </c>
      <c r="F74" s="2"/>
      <c r="G74" s="2"/>
      <c r="H74" s="2"/>
      <c r="I74" s="2"/>
    </row>
    <row r="75" spans="1:9" ht="14.25">
      <c r="A75" s="65"/>
      <c r="B75" s="34"/>
      <c r="C75" s="66"/>
      <c r="D75" s="44"/>
      <c r="E75" s="37"/>
      <c r="F75" s="2"/>
      <c r="G75" s="2"/>
      <c r="H75" s="2"/>
      <c r="I75" s="2"/>
    </row>
    <row r="76" spans="1:9" ht="14.25">
      <c r="A76" s="65" t="s">
        <v>69</v>
      </c>
      <c r="B76" s="34" t="s">
        <v>68</v>
      </c>
      <c r="C76" s="68">
        <v>3</v>
      </c>
      <c r="D76" s="44"/>
      <c r="E76" s="37">
        <f>E14*C76/100</f>
        <v>155.334</v>
      </c>
      <c r="F76" s="2"/>
      <c r="G76" s="2"/>
      <c r="H76" s="2"/>
      <c r="I76" s="2"/>
    </row>
    <row r="77" spans="1:9" ht="14.25">
      <c r="A77" s="65" t="s">
        <v>70</v>
      </c>
      <c r="B77" s="34" t="s">
        <v>71</v>
      </c>
      <c r="C77" s="68">
        <v>1</v>
      </c>
      <c r="D77" s="44">
        <v>50</v>
      </c>
      <c r="E77" s="37">
        <f>C77*D77</f>
        <v>50</v>
      </c>
      <c r="F77" s="2"/>
      <c r="G77" s="2"/>
      <c r="H77" s="2"/>
      <c r="I77" s="2"/>
    </row>
    <row r="78" spans="1:9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  <c r="F78" s="2"/>
      <c r="G78" s="2"/>
      <c r="H78" s="2"/>
      <c r="I78" s="2"/>
    </row>
    <row r="79" spans="2:9" ht="13.5" thickBot="1">
      <c r="B79" s="1"/>
      <c r="C79" s="1"/>
      <c r="D79" s="72"/>
      <c r="E79" s="72"/>
      <c r="F79" s="2"/>
      <c r="G79" s="2"/>
      <c r="H79" s="2"/>
      <c r="I79" s="2"/>
    </row>
    <row r="80" spans="1:9" ht="13.5" thickBot="1">
      <c r="A80" s="73" t="s">
        <v>73</v>
      </c>
      <c r="B80" s="74"/>
      <c r="C80" s="74"/>
      <c r="D80" s="75"/>
      <c r="E80" s="91">
        <f>E14+E71</f>
        <v>5558.468</v>
      </c>
      <c r="F80" s="2"/>
      <c r="G80" s="2"/>
      <c r="H80" s="2"/>
      <c r="I80" s="2"/>
    </row>
    <row r="81" spans="1:9" ht="13.5" thickBot="1">
      <c r="A81" s="76"/>
      <c r="B81" s="77"/>
      <c r="C81" s="77"/>
      <c r="D81" s="78"/>
      <c r="E81" s="92"/>
      <c r="F81" s="2"/>
      <c r="G81" s="2"/>
      <c r="H81" s="2"/>
      <c r="I81" s="2"/>
    </row>
    <row r="82" spans="1:9" ht="12.75">
      <c r="A82" s="2"/>
      <c r="B82" s="2"/>
      <c r="C82" s="2"/>
      <c r="D82" s="9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</sheetData>
  <sheetProtection/>
  <mergeCells count="2">
    <mergeCell ref="A2:E2"/>
    <mergeCell ref="A1:E1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0">
      <selection activeCell="E7" sqref="E7"/>
    </sheetView>
  </sheetViews>
  <sheetFormatPr defaultColWidth="11.421875" defaultRowHeight="12.75"/>
  <cols>
    <col min="1" max="1" width="44.28125" style="0" customWidth="1"/>
    <col min="2" max="2" width="14.8515625" style="0" customWidth="1"/>
    <col min="4" max="4" width="13.57421875" style="0" customWidth="1"/>
    <col min="5" max="5" width="17.421875" style="0" customWidth="1"/>
  </cols>
  <sheetData>
    <row r="1" spans="1:7" ht="18">
      <c r="A1" s="151" t="s">
        <v>212</v>
      </c>
      <c r="B1" s="151"/>
      <c r="C1" s="151"/>
      <c r="D1" s="151"/>
      <c r="E1" s="151"/>
      <c r="F1" s="79"/>
      <c r="G1" s="79"/>
    </row>
    <row r="2" spans="1:5" ht="15.75">
      <c r="A2" s="150" t="s">
        <v>211</v>
      </c>
      <c r="B2" s="150"/>
      <c r="C2" s="150"/>
      <c r="D2" s="150"/>
      <c r="E2" s="150"/>
    </row>
    <row r="3" spans="1:2" ht="1.5" customHeight="1">
      <c r="A3" s="10"/>
      <c r="B3" s="1"/>
    </row>
    <row r="4" spans="1:7" ht="12.75">
      <c r="A4" s="7" t="s">
        <v>4</v>
      </c>
      <c r="B4" s="11" t="s">
        <v>5</v>
      </c>
      <c r="C4" s="7" t="s">
        <v>80</v>
      </c>
      <c r="D4" s="13"/>
      <c r="E4" s="11" t="s">
        <v>112</v>
      </c>
      <c r="F4" s="88"/>
      <c r="G4" s="88"/>
    </row>
    <row r="5" spans="1:7" ht="12.75">
      <c r="A5" s="14" t="s">
        <v>6</v>
      </c>
      <c r="B5" s="15" t="s">
        <v>148</v>
      </c>
      <c r="C5" s="14" t="s">
        <v>7</v>
      </c>
      <c r="D5" s="16"/>
      <c r="E5" s="15" t="s">
        <v>175</v>
      </c>
      <c r="F5" s="89"/>
      <c r="G5" s="89"/>
    </row>
    <row r="6" spans="1:7" ht="12.75">
      <c r="A6" s="14" t="s">
        <v>75</v>
      </c>
      <c r="B6" s="15" t="s">
        <v>149</v>
      </c>
      <c r="C6" s="14" t="s">
        <v>8</v>
      </c>
      <c r="D6" s="16"/>
      <c r="E6" s="15" t="s">
        <v>9</v>
      </c>
      <c r="F6" s="89"/>
      <c r="G6" s="89"/>
    </row>
    <row r="7" spans="1:7" ht="12.75">
      <c r="A7" s="14" t="s">
        <v>10</v>
      </c>
      <c r="B7" s="15" t="s">
        <v>174</v>
      </c>
      <c r="C7" s="90" t="s">
        <v>76</v>
      </c>
      <c r="D7" s="16"/>
      <c r="E7" s="17">
        <v>5500</v>
      </c>
      <c r="F7" s="89"/>
      <c r="G7" s="89"/>
    </row>
    <row r="8" spans="1:7" ht="12.75">
      <c r="A8" s="8" t="s">
        <v>11</v>
      </c>
      <c r="B8" s="18">
        <v>3.2</v>
      </c>
      <c r="C8" s="8" t="s">
        <v>12</v>
      </c>
      <c r="D8" s="19"/>
      <c r="E8" s="20">
        <v>43187</v>
      </c>
      <c r="F8" s="89"/>
      <c r="G8" s="89"/>
    </row>
    <row r="9" spans="2:7" ht="3.75" customHeight="1" thickBot="1">
      <c r="B9" s="1"/>
      <c r="F9" s="2"/>
      <c r="G9" s="2"/>
    </row>
    <row r="10" spans="1:7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152"/>
      <c r="G10" s="152"/>
    </row>
    <row r="11" spans="1:7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80"/>
      <c r="G11" s="81"/>
    </row>
    <row r="12" spans="1:7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80"/>
      <c r="G12" s="82"/>
    </row>
    <row r="13" spans="2:7" ht="3" customHeight="1">
      <c r="B13" s="1"/>
      <c r="F13" s="2"/>
      <c r="G13" s="2"/>
    </row>
    <row r="14" spans="1:7" ht="12.75">
      <c r="A14" s="25" t="s">
        <v>25</v>
      </c>
      <c r="B14" s="26"/>
      <c r="C14" s="6"/>
      <c r="D14" s="6"/>
      <c r="E14" s="27">
        <f>E15+E35+E58+E65</f>
        <v>4859.5</v>
      </c>
      <c r="F14" s="83"/>
      <c r="G14" s="83"/>
    </row>
    <row r="15" spans="1:7" ht="12.75">
      <c r="A15" s="25" t="s">
        <v>26</v>
      </c>
      <c r="B15" s="28"/>
      <c r="C15" s="12"/>
      <c r="D15" s="12"/>
      <c r="E15" s="27">
        <f>+E16+E18+E23</f>
        <v>910.5</v>
      </c>
      <c r="F15" s="83"/>
      <c r="G15" s="83"/>
    </row>
    <row r="16" spans="1:7" ht="12.75">
      <c r="A16" s="29" t="s">
        <v>27</v>
      </c>
      <c r="B16" s="4"/>
      <c r="C16" s="30"/>
      <c r="D16" s="31"/>
      <c r="E16" s="32">
        <f>+E17</f>
        <v>150</v>
      </c>
      <c r="F16" s="84"/>
      <c r="G16" s="85"/>
    </row>
    <row r="17" spans="1:7" ht="14.25">
      <c r="A17" s="33" t="s">
        <v>27</v>
      </c>
      <c r="B17" s="34" t="s">
        <v>1</v>
      </c>
      <c r="C17" s="35">
        <v>50</v>
      </c>
      <c r="D17" s="36">
        <v>3</v>
      </c>
      <c r="E17" s="37">
        <f>+D17*C17</f>
        <v>150</v>
      </c>
      <c r="F17" s="67"/>
      <c r="G17" s="67"/>
    </row>
    <row r="18" spans="1:7" ht="12.75">
      <c r="A18" s="38" t="s">
        <v>28</v>
      </c>
      <c r="B18" s="34"/>
      <c r="C18" s="9"/>
      <c r="D18" s="37"/>
      <c r="E18" s="32">
        <f>+E19+E20+E21+E22</f>
        <v>636.5</v>
      </c>
      <c r="F18" s="67"/>
      <c r="G18" s="85"/>
    </row>
    <row r="19" spans="1:7" ht="14.25">
      <c r="A19" s="39" t="s">
        <v>29</v>
      </c>
      <c r="B19" s="34" t="s">
        <v>1</v>
      </c>
      <c r="C19" s="40">
        <v>150</v>
      </c>
      <c r="D19" s="36">
        <v>1.46</v>
      </c>
      <c r="E19" s="37">
        <f>+D19*C19</f>
        <v>219</v>
      </c>
      <c r="F19" s="67"/>
      <c r="G19" s="67"/>
    </row>
    <row r="20" spans="1:7" ht="14.25">
      <c r="A20" s="39" t="s">
        <v>30</v>
      </c>
      <c r="B20" s="34" t="s">
        <v>1</v>
      </c>
      <c r="C20" s="40">
        <v>150</v>
      </c>
      <c r="D20" s="36">
        <v>1.67</v>
      </c>
      <c r="E20" s="37">
        <f>+D20*C20</f>
        <v>250.5</v>
      </c>
      <c r="F20" s="67"/>
      <c r="G20" s="67"/>
    </row>
    <row r="21" spans="1:7" ht="14.25">
      <c r="A21" s="39" t="s">
        <v>31</v>
      </c>
      <c r="B21" s="34" t="s">
        <v>1</v>
      </c>
      <c r="C21" s="40">
        <v>100</v>
      </c>
      <c r="D21" s="36">
        <v>1.67</v>
      </c>
      <c r="E21" s="37">
        <f>+D21*C21</f>
        <v>167</v>
      </c>
      <c r="F21" s="67"/>
      <c r="G21" s="67"/>
    </row>
    <row r="22" spans="1:7" ht="1.5" customHeight="1">
      <c r="A22" s="41"/>
      <c r="B22" s="34"/>
      <c r="C22" s="40"/>
      <c r="D22" s="36"/>
      <c r="E22" s="37"/>
      <c r="F22" s="67"/>
      <c r="G22" s="67"/>
    </row>
    <row r="23" spans="1:7" ht="12.75">
      <c r="A23" s="38" t="s">
        <v>32</v>
      </c>
      <c r="B23" s="34"/>
      <c r="C23" s="9"/>
      <c r="D23" s="37"/>
      <c r="E23" s="32">
        <f>+E24+E25+E26+E27</f>
        <v>124</v>
      </c>
      <c r="F23" s="67"/>
      <c r="G23" s="85"/>
    </row>
    <row r="24" spans="1:7" ht="14.25">
      <c r="A24" s="42" t="s">
        <v>33</v>
      </c>
      <c r="B24" s="43" t="s">
        <v>3</v>
      </c>
      <c r="C24" s="9">
        <v>0.2</v>
      </c>
      <c r="D24" s="44">
        <v>130</v>
      </c>
      <c r="E24" s="37">
        <f>+D24*C24</f>
        <v>26</v>
      </c>
      <c r="F24" s="67"/>
      <c r="G24" s="86"/>
    </row>
    <row r="25" spans="1:7" ht="14.25">
      <c r="A25" s="42" t="s">
        <v>159</v>
      </c>
      <c r="B25" s="43" t="s">
        <v>2</v>
      </c>
      <c r="C25" s="9">
        <v>1</v>
      </c>
      <c r="D25" s="44">
        <v>38</v>
      </c>
      <c r="E25" s="37">
        <f>+D25*C25</f>
        <v>38</v>
      </c>
      <c r="F25" s="67"/>
      <c r="G25" s="67"/>
    </row>
    <row r="26" spans="1:7" ht="14.25">
      <c r="A26" s="140" t="s">
        <v>176</v>
      </c>
      <c r="B26" s="43" t="s">
        <v>2</v>
      </c>
      <c r="C26" s="9">
        <v>0.5</v>
      </c>
      <c r="D26" s="44">
        <v>120</v>
      </c>
      <c r="E26" s="37">
        <f>+D26*C26</f>
        <v>60</v>
      </c>
      <c r="F26" s="67"/>
      <c r="G26" s="67"/>
    </row>
    <row r="27" spans="1:7" ht="1.5" customHeight="1">
      <c r="A27" s="42"/>
      <c r="B27" s="43"/>
      <c r="C27" s="9"/>
      <c r="D27" s="44"/>
      <c r="E27" s="37"/>
      <c r="F27" s="67"/>
      <c r="G27" s="67"/>
    </row>
    <row r="28" spans="1:7" ht="14.25" hidden="1">
      <c r="A28" s="42"/>
      <c r="B28" s="43"/>
      <c r="C28" s="9"/>
      <c r="D28" s="44"/>
      <c r="E28" s="37"/>
      <c r="F28" s="67"/>
      <c r="G28" s="67"/>
    </row>
    <row r="29" spans="1:7" ht="14.25" hidden="1">
      <c r="A29" s="42"/>
      <c r="B29" s="43"/>
      <c r="C29" s="9"/>
      <c r="D29" s="44"/>
      <c r="E29" s="37"/>
      <c r="F29" s="67"/>
      <c r="G29" s="67"/>
    </row>
    <row r="30" spans="1:7" ht="14.25" hidden="1">
      <c r="A30" s="42"/>
      <c r="B30" s="43"/>
      <c r="C30" s="9"/>
      <c r="D30" s="44"/>
      <c r="E30" s="37"/>
      <c r="F30" s="67"/>
      <c r="G30" s="67"/>
    </row>
    <row r="31" spans="1:7" ht="14.25" hidden="1">
      <c r="A31" s="42"/>
      <c r="B31" s="43"/>
      <c r="C31" s="9"/>
      <c r="D31" s="44"/>
      <c r="E31" s="37"/>
      <c r="F31" s="67"/>
      <c r="G31" s="67"/>
    </row>
    <row r="32" spans="1:7" ht="14.25" hidden="1">
      <c r="A32" s="42"/>
      <c r="B32" s="43"/>
      <c r="C32" s="9"/>
      <c r="D32" s="44"/>
      <c r="E32" s="37"/>
      <c r="F32" s="67"/>
      <c r="G32" s="67"/>
    </row>
    <row r="33" spans="1:7" ht="14.25" hidden="1">
      <c r="A33" s="42"/>
      <c r="B33" s="43"/>
      <c r="C33" s="9"/>
      <c r="D33" s="44"/>
      <c r="E33" s="37"/>
      <c r="F33" s="67"/>
      <c r="G33" s="67"/>
    </row>
    <row r="34" spans="1:7" ht="12.75" hidden="1">
      <c r="A34" s="8"/>
      <c r="B34" s="45"/>
      <c r="C34" s="46"/>
      <c r="D34" s="47"/>
      <c r="E34" s="47"/>
      <c r="F34" s="67"/>
      <c r="G34" s="67"/>
    </row>
    <row r="35" spans="1:7" ht="12.75">
      <c r="A35" s="25" t="s">
        <v>37</v>
      </c>
      <c r="B35" s="3" t="s">
        <v>0</v>
      </c>
      <c r="C35" s="48">
        <f>SUM(C37:C57)</f>
        <v>57</v>
      </c>
      <c r="D35" s="49"/>
      <c r="E35" s="50">
        <f>+E36+E41+E44+E46+E51</f>
        <v>2850</v>
      </c>
      <c r="F35" s="87"/>
      <c r="G35" s="85"/>
    </row>
    <row r="36" spans="1:7" ht="12.75">
      <c r="A36" s="51" t="s">
        <v>38</v>
      </c>
      <c r="B36" s="4"/>
      <c r="C36" s="4"/>
      <c r="D36" s="31"/>
      <c r="E36" s="52">
        <f>+E37+E38+E39+E40</f>
        <v>250</v>
      </c>
      <c r="F36" s="67"/>
      <c r="G36" s="85"/>
    </row>
    <row r="37" spans="1:7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  <c r="F37" s="67"/>
      <c r="G37" s="67"/>
    </row>
    <row r="38" spans="1:7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  <c r="F38" s="67"/>
      <c r="G38" s="67"/>
    </row>
    <row r="39" spans="1:7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  <c r="F39" s="67"/>
      <c r="G39" s="67"/>
    </row>
    <row r="40" spans="1:7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  <c r="F40" s="67"/>
      <c r="G40" s="67"/>
    </row>
    <row r="41" spans="1:7" ht="14.25">
      <c r="A41" s="53" t="s">
        <v>43</v>
      </c>
      <c r="B41" s="34"/>
      <c r="C41" s="34"/>
      <c r="D41" s="44"/>
      <c r="E41" s="32">
        <f>+E42+E43</f>
        <v>200</v>
      </c>
      <c r="F41" s="67"/>
      <c r="G41" s="85"/>
    </row>
    <row r="42" spans="1:7" ht="14.25">
      <c r="A42" s="5" t="s">
        <v>43</v>
      </c>
      <c r="B42" s="34" t="s">
        <v>0</v>
      </c>
      <c r="C42" s="34">
        <v>3</v>
      </c>
      <c r="D42" s="44">
        <v>50</v>
      </c>
      <c r="E42" s="37">
        <f>+D42*C42</f>
        <v>150</v>
      </c>
      <c r="F42" s="67"/>
      <c r="G42" s="67"/>
    </row>
    <row r="43" spans="1:7" ht="14.25">
      <c r="A43" s="5" t="s">
        <v>44</v>
      </c>
      <c r="B43" s="34" t="s">
        <v>0</v>
      </c>
      <c r="C43" s="34">
        <v>1</v>
      </c>
      <c r="D43" s="44">
        <v>50</v>
      </c>
      <c r="E43" s="37">
        <f>+D43*C43</f>
        <v>50</v>
      </c>
      <c r="F43" s="67"/>
      <c r="G43" s="67"/>
    </row>
    <row r="44" spans="1:7" ht="14.25">
      <c r="A44" s="53" t="s">
        <v>45</v>
      </c>
      <c r="B44" s="34"/>
      <c r="C44" s="34"/>
      <c r="D44" s="44"/>
      <c r="E44" s="32">
        <f>+E45</f>
        <v>200</v>
      </c>
      <c r="F44" s="67"/>
      <c r="G44" s="85"/>
    </row>
    <row r="45" spans="1:7" ht="14.25">
      <c r="A45" s="5" t="s">
        <v>46</v>
      </c>
      <c r="B45" s="34" t="s">
        <v>0</v>
      </c>
      <c r="C45" s="34">
        <v>4</v>
      </c>
      <c r="D45" s="44">
        <v>50</v>
      </c>
      <c r="E45" s="37">
        <f>+D45*C45</f>
        <v>200</v>
      </c>
      <c r="F45" s="67"/>
      <c r="G45" s="67"/>
    </row>
    <row r="46" spans="1:7" ht="12.75" customHeight="1">
      <c r="A46" s="53" t="s">
        <v>47</v>
      </c>
      <c r="B46" s="34"/>
      <c r="C46" s="34"/>
      <c r="D46" s="44"/>
      <c r="E46" s="32">
        <f>+E47+E48+E49</f>
        <v>700</v>
      </c>
      <c r="F46" s="67"/>
      <c r="G46" s="85"/>
    </row>
    <row r="47" spans="1:7" ht="12" customHeight="1">
      <c r="A47" s="5" t="s">
        <v>48</v>
      </c>
      <c r="B47" s="34" t="s">
        <v>0</v>
      </c>
      <c r="C47" s="34">
        <v>8</v>
      </c>
      <c r="D47" s="44">
        <v>50</v>
      </c>
      <c r="E47" s="37">
        <f>+D47*C47</f>
        <v>400</v>
      </c>
      <c r="F47" s="67"/>
      <c r="G47" s="67"/>
    </row>
    <row r="48" spans="1:7" ht="12.75" customHeight="1">
      <c r="A48" s="5" t="s">
        <v>49</v>
      </c>
      <c r="B48" s="34" t="s">
        <v>0</v>
      </c>
      <c r="C48" s="34">
        <v>3</v>
      </c>
      <c r="D48" s="44">
        <v>50</v>
      </c>
      <c r="E48" s="37">
        <f>+D48*C48</f>
        <v>150</v>
      </c>
      <c r="F48" s="67"/>
      <c r="G48" s="67"/>
    </row>
    <row r="49" spans="1:7" ht="12.75" customHeight="1">
      <c r="A49" s="5" t="s">
        <v>50</v>
      </c>
      <c r="B49" s="34" t="s">
        <v>0</v>
      </c>
      <c r="C49" s="34">
        <v>3</v>
      </c>
      <c r="D49" s="44">
        <v>50</v>
      </c>
      <c r="E49" s="37">
        <f>+D49*C49</f>
        <v>150</v>
      </c>
      <c r="F49" s="67"/>
      <c r="G49" s="67"/>
    </row>
    <row r="50" spans="1:7" ht="14.25" hidden="1">
      <c r="A50" s="5"/>
      <c r="B50" s="34"/>
      <c r="C50" s="34"/>
      <c r="D50" s="44"/>
      <c r="E50" s="37"/>
      <c r="F50" s="67"/>
      <c r="G50" s="67"/>
    </row>
    <row r="51" spans="1:7" ht="13.5" customHeight="1">
      <c r="A51" s="53" t="s">
        <v>51</v>
      </c>
      <c r="B51" s="34"/>
      <c r="C51" s="34"/>
      <c r="D51" s="44"/>
      <c r="E51" s="32">
        <f>+E52+E54+E55+E56+E57</f>
        <v>1500</v>
      </c>
      <c r="F51" s="67"/>
      <c r="G51" s="85"/>
    </row>
    <row r="52" spans="1:7" ht="12" customHeight="1">
      <c r="A52" s="5" t="s">
        <v>52</v>
      </c>
      <c r="B52" s="34" t="s">
        <v>0</v>
      </c>
      <c r="C52" s="34">
        <v>6</v>
      </c>
      <c r="D52" s="44">
        <v>50</v>
      </c>
      <c r="E52" s="37">
        <f>+D52*C52</f>
        <v>300</v>
      </c>
      <c r="F52" s="67"/>
      <c r="G52" s="67"/>
    </row>
    <row r="53" spans="1:7" ht="14.25" hidden="1">
      <c r="A53" s="5"/>
      <c r="B53" s="34"/>
      <c r="C53" s="34"/>
      <c r="D53" s="44"/>
      <c r="E53" s="37"/>
      <c r="F53" s="67"/>
      <c r="G53" s="67"/>
    </row>
    <row r="54" spans="1:7" ht="12" customHeight="1">
      <c r="A54" s="5" t="s">
        <v>77</v>
      </c>
      <c r="B54" s="34" t="s">
        <v>0</v>
      </c>
      <c r="C54" s="34">
        <v>12</v>
      </c>
      <c r="D54" s="44">
        <v>50</v>
      </c>
      <c r="E54" s="37">
        <f>+D54*C54</f>
        <v>600</v>
      </c>
      <c r="F54" s="67"/>
      <c r="G54" s="67"/>
    </row>
    <row r="55" spans="1:7" ht="14.25">
      <c r="A55" s="5" t="s">
        <v>78</v>
      </c>
      <c r="B55" s="34" t="s">
        <v>0</v>
      </c>
      <c r="C55" s="34">
        <v>4</v>
      </c>
      <c r="D55" s="44">
        <v>50</v>
      </c>
      <c r="E55" s="37">
        <f>+D55*C55</f>
        <v>200</v>
      </c>
      <c r="F55" s="67"/>
      <c r="G55" s="67"/>
    </row>
    <row r="56" spans="1:7" ht="14.25">
      <c r="A56" s="5" t="s">
        <v>79</v>
      </c>
      <c r="B56" s="34" t="s">
        <v>0</v>
      </c>
      <c r="C56" s="34">
        <v>6</v>
      </c>
      <c r="D56" s="44">
        <v>50</v>
      </c>
      <c r="E56" s="37">
        <f>+D56*C56</f>
        <v>300</v>
      </c>
      <c r="F56" s="67"/>
      <c r="G56" s="67"/>
    </row>
    <row r="57" spans="1:7" ht="12.75">
      <c r="A57" s="5" t="s">
        <v>53</v>
      </c>
      <c r="B57" s="34" t="s">
        <v>0</v>
      </c>
      <c r="C57" s="34">
        <v>2</v>
      </c>
      <c r="D57" s="37">
        <v>50</v>
      </c>
      <c r="E57" s="37">
        <f>+D57*C57</f>
        <v>100</v>
      </c>
      <c r="F57" s="67"/>
      <c r="G57" s="67"/>
    </row>
    <row r="58" spans="1:7" ht="12.75">
      <c r="A58" s="25" t="s">
        <v>54</v>
      </c>
      <c r="B58" s="26"/>
      <c r="C58" s="26"/>
      <c r="D58" s="54"/>
      <c r="E58" s="27">
        <f>+E59</f>
        <v>420</v>
      </c>
      <c r="F58" s="83"/>
      <c r="G58" s="83"/>
    </row>
    <row r="59" spans="1:7" ht="12.75">
      <c r="A59" s="51" t="s">
        <v>55</v>
      </c>
      <c r="B59" s="4"/>
      <c r="C59" s="4"/>
      <c r="D59" s="31"/>
      <c r="E59" s="52">
        <f>+E60+E61+E62+E63</f>
        <v>420</v>
      </c>
      <c r="F59" s="67"/>
      <c r="G59" s="85"/>
    </row>
    <row r="60" spans="1:7" ht="14.25">
      <c r="A60" s="5" t="s">
        <v>56</v>
      </c>
      <c r="B60" s="34" t="s">
        <v>57</v>
      </c>
      <c r="C60" s="34">
        <v>4</v>
      </c>
      <c r="D60" s="44">
        <v>60</v>
      </c>
      <c r="E60" s="37">
        <f>+D60*C60</f>
        <v>240</v>
      </c>
      <c r="F60" s="67"/>
      <c r="G60" s="67"/>
    </row>
    <row r="61" spans="1:7" ht="14.25">
      <c r="A61" s="5" t="s">
        <v>58</v>
      </c>
      <c r="B61" s="34" t="s">
        <v>57</v>
      </c>
      <c r="C61" s="34">
        <v>2</v>
      </c>
      <c r="D61" s="44">
        <v>60</v>
      </c>
      <c r="E61" s="37">
        <f>+D61*C61</f>
        <v>120</v>
      </c>
      <c r="F61" s="67"/>
      <c r="G61" s="67"/>
    </row>
    <row r="62" spans="1:7" ht="14.25">
      <c r="A62" s="5" t="s">
        <v>59</v>
      </c>
      <c r="B62" s="34" t="s">
        <v>57</v>
      </c>
      <c r="C62" s="34">
        <v>1</v>
      </c>
      <c r="D62" s="44">
        <v>60</v>
      </c>
      <c r="E62" s="37">
        <f>+D62*C62</f>
        <v>60</v>
      </c>
      <c r="F62" s="67"/>
      <c r="G62" s="67"/>
    </row>
    <row r="63" spans="1:7" ht="14.25" hidden="1">
      <c r="A63" s="5"/>
      <c r="B63" s="34"/>
      <c r="C63" s="34"/>
      <c r="D63" s="44"/>
      <c r="E63" s="37"/>
      <c r="F63" s="67"/>
      <c r="G63" s="67"/>
    </row>
    <row r="64" spans="1:7" ht="12.75" hidden="1">
      <c r="A64" s="5"/>
      <c r="B64" s="34"/>
      <c r="C64" s="34"/>
      <c r="D64" s="37"/>
      <c r="E64" s="37"/>
      <c r="F64" s="67"/>
      <c r="G64" s="67"/>
    </row>
    <row r="65" spans="1:7" ht="12.75">
      <c r="A65" s="25" t="s">
        <v>60</v>
      </c>
      <c r="B65" s="26"/>
      <c r="C65" s="26"/>
      <c r="D65" s="54"/>
      <c r="E65" s="27">
        <f>SUM(E66:E69)</f>
        <v>679</v>
      </c>
      <c r="F65" s="83"/>
      <c r="G65" s="83"/>
    </row>
    <row r="66" spans="1:7" ht="14.25">
      <c r="A66" s="55" t="s">
        <v>61</v>
      </c>
      <c r="B66" s="34" t="s">
        <v>0</v>
      </c>
      <c r="C66" s="34">
        <v>10</v>
      </c>
      <c r="D66" s="44">
        <v>50</v>
      </c>
      <c r="E66" s="37">
        <f>+D66*C66</f>
        <v>500</v>
      </c>
      <c r="F66" s="67"/>
      <c r="G66" s="67"/>
    </row>
    <row r="67" spans="1:7" ht="14.25">
      <c r="A67" s="55" t="s">
        <v>62</v>
      </c>
      <c r="B67" s="34" t="s">
        <v>63</v>
      </c>
      <c r="C67" s="56">
        <v>1</v>
      </c>
      <c r="D67" s="44">
        <v>50</v>
      </c>
      <c r="E67" s="37">
        <f>+D67*C67</f>
        <v>50</v>
      </c>
      <c r="F67" s="67"/>
      <c r="G67" s="67"/>
    </row>
    <row r="68" spans="1:7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  <c r="F68" s="67"/>
      <c r="G68" s="67"/>
    </row>
    <row r="69" spans="1:7" ht="14.25">
      <c r="A69" s="55" t="s">
        <v>66</v>
      </c>
      <c r="B69" s="58">
        <v>0.04</v>
      </c>
      <c r="C69" s="56">
        <v>57</v>
      </c>
      <c r="D69" s="44">
        <f>D52*B69</f>
        <v>2</v>
      </c>
      <c r="E69" s="37">
        <f>C69*D69</f>
        <v>114</v>
      </c>
      <c r="F69" s="67"/>
      <c r="G69" s="67"/>
    </row>
    <row r="70" spans="1:7" ht="14.25" hidden="1">
      <c r="A70" s="5"/>
      <c r="B70" s="34"/>
      <c r="C70" s="34"/>
      <c r="D70" s="44"/>
      <c r="E70" s="37"/>
      <c r="F70" s="67"/>
      <c r="G70" s="67"/>
    </row>
    <row r="71" spans="1:7" ht="12.75">
      <c r="A71" s="59" t="s">
        <v>67</v>
      </c>
      <c r="B71" s="28"/>
      <c r="C71" s="28"/>
      <c r="D71" s="60"/>
      <c r="E71" s="61">
        <f>SUM(E72:E78)</f>
        <v>311.57</v>
      </c>
      <c r="F71" s="83"/>
      <c r="G71" s="83"/>
    </row>
    <row r="72" spans="1:7" ht="0.75" customHeight="1">
      <c r="A72" s="62"/>
      <c r="B72" s="4"/>
      <c r="C72" s="63"/>
      <c r="D72" s="64"/>
      <c r="E72" s="31"/>
      <c r="F72" s="67"/>
      <c r="G72" s="67"/>
    </row>
    <row r="73" spans="1:7" ht="14.25" hidden="1">
      <c r="A73" s="65"/>
      <c r="B73" s="34"/>
      <c r="C73" s="66"/>
      <c r="D73" s="44"/>
      <c r="E73" s="37"/>
      <c r="F73" s="67"/>
      <c r="G73" s="67"/>
    </row>
    <row r="74" spans="1:7" ht="14.25">
      <c r="A74" s="65" t="s">
        <v>132</v>
      </c>
      <c r="B74" s="34" t="s">
        <v>68</v>
      </c>
      <c r="C74" s="66">
        <v>3</v>
      </c>
      <c r="D74" s="44"/>
      <c r="E74" s="37">
        <f>E14*C74/100</f>
        <v>145.785</v>
      </c>
      <c r="F74" s="67"/>
      <c r="G74" s="67"/>
    </row>
    <row r="75" spans="1:7" ht="14.25" hidden="1">
      <c r="A75" s="65"/>
      <c r="B75" s="34"/>
      <c r="C75" s="66"/>
      <c r="D75" s="44"/>
      <c r="E75" s="37"/>
      <c r="F75" s="67"/>
      <c r="G75" s="67"/>
    </row>
    <row r="76" spans="1:7" ht="13.5" customHeight="1">
      <c r="A76" s="65" t="s">
        <v>69</v>
      </c>
      <c r="B76" s="34" t="s">
        <v>68</v>
      </c>
      <c r="C76" s="68">
        <v>3</v>
      </c>
      <c r="D76" s="44"/>
      <c r="E76" s="37">
        <f>E14*C76/100</f>
        <v>145.785</v>
      </c>
      <c r="F76" s="67"/>
      <c r="G76" s="67"/>
    </row>
    <row r="77" spans="1:7" ht="14.25" hidden="1">
      <c r="A77" s="65" t="s">
        <v>70</v>
      </c>
      <c r="B77" s="34" t="s">
        <v>71</v>
      </c>
      <c r="C77" s="68">
        <v>1</v>
      </c>
      <c r="D77" s="44"/>
      <c r="E77" s="37"/>
      <c r="F77" s="67"/>
      <c r="G77" s="67"/>
    </row>
    <row r="78" spans="1:7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  <c r="F78" s="67"/>
      <c r="G78" s="67"/>
    </row>
    <row r="79" spans="2:7" ht="2.25" customHeight="1" thickBot="1">
      <c r="B79" s="1"/>
      <c r="C79" s="1"/>
      <c r="D79" s="72"/>
      <c r="E79" s="72"/>
      <c r="F79" s="67"/>
      <c r="G79" s="67"/>
    </row>
    <row r="80" spans="1:7" ht="16.5" thickBot="1">
      <c r="A80" s="73" t="s">
        <v>73</v>
      </c>
      <c r="B80" s="74"/>
      <c r="C80" s="74"/>
      <c r="D80" s="75"/>
      <c r="E80" s="143">
        <f>E14+E71</f>
        <v>5171.07</v>
      </c>
      <c r="F80" s="83"/>
      <c r="G80" s="83"/>
    </row>
    <row r="81" spans="1:7" ht="16.5" thickBot="1">
      <c r="A81" s="76"/>
      <c r="B81" s="77"/>
      <c r="C81" s="77"/>
      <c r="D81" s="78"/>
      <c r="E81" s="144"/>
      <c r="F81" s="83"/>
      <c r="G81" s="83"/>
    </row>
    <row r="82" spans="2:7" ht="12.75">
      <c r="B82" s="1"/>
      <c r="C82" s="1"/>
      <c r="D82" s="72"/>
      <c r="E82" s="72"/>
      <c r="F82" s="87"/>
      <c r="G82" s="67"/>
    </row>
    <row r="83" spans="1:7" ht="12.75">
      <c r="A83" s="93"/>
      <c r="B83" s="94"/>
      <c r="C83" s="94"/>
      <c r="D83" s="94"/>
      <c r="E83" s="83"/>
      <c r="F83" s="83"/>
      <c r="G83" s="83"/>
    </row>
    <row r="84" spans="1:7" ht="12.75">
      <c r="A84" s="93"/>
      <c r="B84" s="94"/>
      <c r="C84" s="94"/>
      <c r="D84" s="94"/>
      <c r="E84" s="83"/>
      <c r="F84" s="83"/>
      <c r="G84" s="83"/>
    </row>
    <row r="85" spans="1:7" ht="12.75">
      <c r="A85" s="93"/>
      <c r="B85" s="94"/>
      <c r="C85" s="94"/>
      <c r="D85" s="94"/>
      <c r="E85" s="83"/>
      <c r="F85" s="83"/>
      <c r="G85" s="83"/>
    </row>
    <row r="86" spans="1:7" ht="12.75">
      <c r="A86" s="95"/>
      <c r="B86" s="94"/>
      <c r="C86" s="94"/>
      <c r="D86" s="94"/>
      <c r="E86" s="83"/>
      <c r="F86" s="83"/>
      <c r="G86" s="83"/>
    </row>
    <row r="87" spans="1:7" ht="12.75">
      <c r="A87" s="95"/>
      <c r="B87" s="94"/>
      <c r="C87" s="94"/>
      <c r="D87" s="94"/>
      <c r="E87" s="83"/>
      <c r="F87" s="83"/>
      <c r="G87" s="83"/>
    </row>
  </sheetData>
  <sheetProtection/>
  <mergeCells count="3">
    <mergeCell ref="F10:G10"/>
    <mergeCell ref="A2:E2"/>
    <mergeCell ref="A1:E1"/>
  </mergeCells>
  <printOptions horizontalCentered="1" verticalCentered="1"/>
  <pageMargins left="1.1811023622047245" right="0.7874015748031497" top="0.7874015748031497" bottom="0.7874015748031497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6">
      <selection activeCell="E7" sqref="E7"/>
    </sheetView>
  </sheetViews>
  <sheetFormatPr defaultColWidth="11.421875" defaultRowHeight="12.75"/>
  <cols>
    <col min="1" max="1" width="38.140625" style="0" customWidth="1"/>
    <col min="2" max="2" width="17.421875" style="0" customWidth="1"/>
    <col min="5" max="5" width="14.8515625" style="0" customWidth="1"/>
  </cols>
  <sheetData>
    <row r="1" spans="1:5" ht="18">
      <c r="A1" s="151" t="s">
        <v>89</v>
      </c>
      <c r="B1" s="151"/>
      <c r="C1" s="151"/>
      <c r="D1" s="151"/>
      <c r="E1" s="151"/>
    </row>
    <row r="2" spans="1:5" ht="15.75">
      <c r="A2" s="150" t="s">
        <v>211</v>
      </c>
      <c r="B2" s="150"/>
      <c r="C2" s="150"/>
      <c r="D2" s="150"/>
      <c r="E2" s="150"/>
    </row>
    <row r="3" spans="1:2" ht="6" customHeight="1">
      <c r="A3" s="10"/>
      <c r="B3" s="1"/>
    </row>
    <row r="4" spans="1:5" ht="12.75">
      <c r="A4" s="7" t="s">
        <v>4</v>
      </c>
      <c r="B4" s="11" t="s">
        <v>5</v>
      </c>
      <c r="C4" s="7" t="s">
        <v>80</v>
      </c>
      <c r="D4" s="13"/>
      <c r="E4" s="11" t="s">
        <v>92</v>
      </c>
    </row>
    <row r="5" spans="1:5" ht="12.75">
      <c r="A5" s="14" t="s">
        <v>6</v>
      </c>
      <c r="B5" s="15" t="s">
        <v>90</v>
      </c>
      <c r="C5" s="14" t="s">
        <v>7</v>
      </c>
      <c r="D5" s="16"/>
      <c r="E5" s="15" t="s">
        <v>93</v>
      </c>
    </row>
    <row r="6" spans="1:5" ht="12.75">
      <c r="A6" s="14" t="s">
        <v>75</v>
      </c>
      <c r="B6" s="15" t="s">
        <v>91</v>
      </c>
      <c r="C6" s="14" t="s">
        <v>8</v>
      </c>
      <c r="D6" s="16"/>
      <c r="E6" s="15" t="s">
        <v>9</v>
      </c>
    </row>
    <row r="7" spans="1:5" ht="12.75">
      <c r="A7" s="14" t="s">
        <v>10</v>
      </c>
      <c r="B7" s="15" t="s">
        <v>96</v>
      </c>
      <c r="C7" s="90" t="s">
        <v>76</v>
      </c>
      <c r="D7" s="16"/>
      <c r="E7" s="17">
        <v>3050</v>
      </c>
    </row>
    <row r="8" spans="1:5" ht="12.75">
      <c r="A8" s="8" t="s">
        <v>11</v>
      </c>
      <c r="B8" s="18">
        <v>3.2</v>
      </c>
      <c r="C8" s="8" t="s">
        <v>12</v>
      </c>
      <c r="D8" s="19"/>
      <c r="E8" s="20">
        <v>43187</v>
      </c>
    </row>
    <row r="9" ht="10.5" customHeight="1" thickBot="1">
      <c r="B9" s="1"/>
    </row>
    <row r="10" spans="1:5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</row>
    <row r="11" spans="1:5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</row>
    <row r="12" spans="1:5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</row>
    <row r="13" ht="6.75" customHeight="1">
      <c r="B13" s="1"/>
    </row>
    <row r="14" spans="1:5" ht="12.75">
      <c r="A14" s="25" t="s">
        <v>25</v>
      </c>
      <c r="B14" s="26"/>
      <c r="C14" s="6"/>
      <c r="D14" s="6"/>
      <c r="E14" s="27">
        <f>E15+E35+E58+E65</f>
        <v>2748</v>
      </c>
    </row>
    <row r="15" spans="1:5" ht="12.75">
      <c r="A15" s="25" t="s">
        <v>26</v>
      </c>
      <c r="B15" s="28"/>
      <c r="C15" s="12"/>
      <c r="D15" s="12"/>
      <c r="E15" s="27">
        <f>+E16+E18+E23</f>
        <v>547</v>
      </c>
    </row>
    <row r="16" spans="1:5" ht="12.75">
      <c r="A16" s="29" t="s">
        <v>27</v>
      </c>
      <c r="B16" s="4"/>
      <c r="C16" s="30"/>
      <c r="D16" s="31"/>
      <c r="E16" s="32">
        <f>+E17</f>
        <v>120</v>
      </c>
    </row>
    <row r="17" spans="1:5" ht="14.25">
      <c r="A17" s="33" t="s">
        <v>27</v>
      </c>
      <c r="B17" s="34" t="s">
        <v>1</v>
      </c>
      <c r="C17" s="35">
        <v>120</v>
      </c>
      <c r="D17" s="36">
        <v>1</v>
      </c>
      <c r="E17" s="37">
        <f>+D17*C17</f>
        <v>120</v>
      </c>
    </row>
    <row r="18" spans="1:5" ht="12.75">
      <c r="A18" s="38" t="s">
        <v>28</v>
      </c>
      <c r="B18" s="34"/>
      <c r="C18" s="9"/>
      <c r="D18" s="37"/>
      <c r="E18" s="32">
        <f>+E19+E20+E21+E22</f>
        <v>382</v>
      </c>
    </row>
    <row r="19" spans="1:5" ht="14.25">
      <c r="A19" s="39" t="s">
        <v>29</v>
      </c>
      <c r="B19" s="34" t="s">
        <v>1</v>
      </c>
      <c r="C19" s="40">
        <v>150</v>
      </c>
      <c r="D19" s="36">
        <v>1.2</v>
      </c>
      <c r="E19" s="37">
        <f>+D19*C19</f>
        <v>180</v>
      </c>
    </row>
    <row r="20" spans="1:5" ht="14.25">
      <c r="A20" s="39" t="s">
        <v>30</v>
      </c>
      <c r="B20" s="34" t="s">
        <v>1</v>
      </c>
      <c r="C20" s="40">
        <v>100</v>
      </c>
      <c r="D20" s="36">
        <v>1.3</v>
      </c>
      <c r="E20" s="37">
        <f>+D20*C20</f>
        <v>130</v>
      </c>
    </row>
    <row r="21" spans="1:5" ht="14.25">
      <c r="A21" s="39" t="s">
        <v>31</v>
      </c>
      <c r="B21" s="34" t="s">
        <v>1</v>
      </c>
      <c r="C21" s="40">
        <v>50</v>
      </c>
      <c r="D21" s="36">
        <v>1.44</v>
      </c>
      <c r="E21" s="37">
        <f>+D21*C21</f>
        <v>72</v>
      </c>
    </row>
    <row r="22" spans="1:5" ht="14.25" hidden="1">
      <c r="A22" s="41"/>
      <c r="B22" s="34"/>
      <c r="C22" s="40"/>
      <c r="D22" s="36"/>
      <c r="E22" s="37"/>
    </row>
    <row r="23" spans="1:5" ht="12.75">
      <c r="A23" s="38" t="s">
        <v>32</v>
      </c>
      <c r="B23" s="34"/>
      <c r="C23" s="9"/>
      <c r="D23" s="37"/>
      <c r="E23" s="32">
        <f>+E24+E25+E26+E27</f>
        <v>45</v>
      </c>
    </row>
    <row r="24" spans="1:5" ht="14.25">
      <c r="A24" s="42" t="s">
        <v>33</v>
      </c>
      <c r="B24" s="43" t="s">
        <v>3</v>
      </c>
      <c r="C24" s="9"/>
      <c r="D24" s="44"/>
      <c r="E24" s="37">
        <f>+D24*C24</f>
        <v>0</v>
      </c>
    </row>
    <row r="25" spans="1:5" ht="14.25">
      <c r="A25" s="42" t="s">
        <v>34</v>
      </c>
      <c r="B25" s="43" t="s">
        <v>2</v>
      </c>
      <c r="C25" s="9"/>
      <c r="D25" s="44"/>
      <c r="E25" s="37">
        <f>+D25*C25</f>
        <v>0</v>
      </c>
    </row>
    <row r="26" spans="1:5" ht="14.25">
      <c r="A26" s="42" t="s">
        <v>35</v>
      </c>
      <c r="B26" s="43" t="s">
        <v>1</v>
      </c>
      <c r="C26" s="9"/>
      <c r="D26" s="44"/>
      <c r="E26" s="37">
        <f>+D26*C26</f>
        <v>0</v>
      </c>
    </row>
    <row r="27" spans="1:5" ht="14.25">
      <c r="A27" s="42" t="s">
        <v>36</v>
      </c>
      <c r="B27" s="43" t="s">
        <v>2</v>
      </c>
      <c r="C27" s="9">
        <v>1</v>
      </c>
      <c r="D27" s="44">
        <v>45</v>
      </c>
      <c r="E27" s="37">
        <f>+D27*C27</f>
        <v>45</v>
      </c>
    </row>
    <row r="28" spans="1:5" ht="14.25" hidden="1">
      <c r="A28" s="42"/>
      <c r="B28" s="43"/>
      <c r="C28" s="9"/>
      <c r="D28" s="44"/>
      <c r="E28" s="37"/>
    </row>
    <row r="29" spans="1:5" ht="14.25" hidden="1">
      <c r="A29" s="42"/>
      <c r="B29" s="43"/>
      <c r="C29" s="9"/>
      <c r="D29" s="44"/>
      <c r="E29" s="37"/>
    </row>
    <row r="30" spans="1:5" ht="14.25" hidden="1">
      <c r="A30" s="42"/>
      <c r="B30" s="43"/>
      <c r="C30" s="9"/>
      <c r="D30" s="44"/>
      <c r="E30" s="37"/>
    </row>
    <row r="31" spans="1:5" ht="14.25" hidden="1">
      <c r="A31" s="42"/>
      <c r="B31" s="43"/>
      <c r="C31" s="9"/>
      <c r="D31" s="44"/>
      <c r="E31" s="37"/>
    </row>
    <row r="32" spans="1:5" ht="14.25" hidden="1">
      <c r="A32" s="42"/>
      <c r="B32" s="43"/>
      <c r="C32" s="9"/>
      <c r="D32" s="44"/>
      <c r="E32" s="37"/>
    </row>
    <row r="33" spans="1:5" ht="14.25" hidden="1">
      <c r="A33" s="42"/>
      <c r="B33" s="43"/>
      <c r="C33" s="9"/>
      <c r="D33" s="44"/>
      <c r="E33" s="37"/>
    </row>
    <row r="34" spans="1:5" ht="3.75" customHeight="1">
      <c r="A34" s="8"/>
      <c r="B34" s="45"/>
      <c r="C34" s="46"/>
      <c r="D34" s="47"/>
      <c r="E34" s="47"/>
    </row>
    <row r="35" spans="1:5" ht="12.75">
      <c r="A35" s="25" t="s">
        <v>37</v>
      </c>
      <c r="B35" s="3" t="s">
        <v>0</v>
      </c>
      <c r="C35" s="48">
        <f>SUM(C37:C57)</f>
        <v>33</v>
      </c>
      <c r="D35" s="49"/>
      <c r="E35" s="50">
        <f>+E36+E41+E44+E46+E51</f>
        <v>1650</v>
      </c>
    </row>
    <row r="36" spans="1:5" ht="12.75">
      <c r="A36" s="51" t="s">
        <v>38</v>
      </c>
      <c r="B36" s="4"/>
      <c r="C36" s="4"/>
      <c r="D36" s="31"/>
      <c r="E36" s="52">
        <f>+E37+E38+E39+E40</f>
        <v>250</v>
      </c>
    </row>
    <row r="37" spans="1:5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</row>
    <row r="38" spans="1:5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</row>
    <row r="39" spans="1:5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</row>
    <row r="40" spans="1:5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</row>
    <row r="41" spans="1:5" ht="14.25">
      <c r="A41" s="53" t="s">
        <v>43</v>
      </c>
      <c r="B41" s="34"/>
      <c r="C41" s="34"/>
      <c r="D41" s="44"/>
      <c r="E41" s="32">
        <f>+E42+E43</f>
        <v>100</v>
      </c>
    </row>
    <row r="42" spans="1:5" ht="14.25">
      <c r="A42" s="5" t="s">
        <v>43</v>
      </c>
      <c r="B42" s="34" t="s">
        <v>0</v>
      </c>
      <c r="C42" s="34">
        <v>1</v>
      </c>
      <c r="D42" s="44">
        <v>50</v>
      </c>
      <c r="E42" s="37">
        <f>+D42*C42</f>
        <v>50</v>
      </c>
    </row>
    <row r="43" spans="1:5" ht="14.25">
      <c r="A43" s="5" t="s">
        <v>44</v>
      </c>
      <c r="B43" s="34" t="s">
        <v>0</v>
      </c>
      <c r="C43" s="34">
        <v>1</v>
      </c>
      <c r="D43" s="44">
        <v>50</v>
      </c>
      <c r="E43" s="37">
        <f>+D43*C43</f>
        <v>50</v>
      </c>
    </row>
    <row r="44" spans="1:5" ht="14.25">
      <c r="A44" s="53" t="s">
        <v>45</v>
      </c>
      <c r="B44" s="34"/>
      <c r="C44" s="34"/>
      <c r="D44" s="44"/>
      <c r="E44" s="32">
        <f>+E45</f>
        <v>300</v>
      </c>
    </row>
    <row r="45" spans="1:5" ht="14.25">
      <c r="A45" s="5" t="s">
        <v>46</v>
      </c>
      <c r="B45" s="34" t="s">
        <v>0</v>
      </c>
      <c r="C45" s="34">
        <v>6</v>
      </c>
      <c r="D45" s="44">
        <v>50</v>
      </c>
      <c r="E45" s="37">
        <f>+D45*C45</f>
        <v>300</v>
      </c>
    </row>
    <row r="46" spans="1:5" ht="14.25">
      <c r="A46" s="53" t="s">
        <v>47</v>
      </c>
      <c r="B46" s="34"/>
      <c r="C46" s="34"/>
      <c r="D46" s="44"/>
      <c r="E46" s="32">
        <f>+E47+E48+E49</f>
        <v>200</v>
      </c>
    </row>
    <row r="47" spans="1:5" ht="14.25">
      <c r="A47" s="5"/>
      <c r="B47" s="34"/>
      <c r="C47" s="34"/>
      <c r="D47" s="44"/>
      <c r="E47" s="37"/>
    </row>
    <row r="48" spans="1:5" ht="14.25">
      <c r="A48" s="5" t="s">
        <v>49</v>
      </c>
      <c r="B48" s="34" t="s">
        <v>0</v>
      </c>
      <c r="C48" s="34">
        <v>3</v>
      </c>
      <c r="D48" s="44">
        <v>50</v>
      </c>
      <c r="E48" s="37">
        <f>+D48*C48</f>
        <v>150</v>
      </c>
    </row>
    <row r="49" spans="1:5" ht="14.25">
      <c r="A49" s="5" t="s">
        <v>50</v>
      </c>
      <c r="B49" s="34" t="s">
        <v>0</v>
      </c>
      <c r="C49" s="34">
        <v>1</v>
      </c>
      <c r="D49" s="44">
        <v>50</v>
      </c>
      <c r="E49" s="37">
        <f>+D49*C49</f>
        <v>50</v>
      </c>
    </row>
    <row r="50" spans="1:5" ht="14.25">
      <c r="A50" s="5"/>
      <c r="B50" s="34"/>
      <c r="C50" s="34"/>
      <c r="D50" s="44"/>
      <c r="E50" s="37"/>
    </row>
    <row r="51" spans="1:5" ht="14.25">
      <c r="A51" s="53" t="s">
        <v>51</v>
      </c>
      <c r="B51" s="34"/>
      <c r="C51" s="34"/>
      <c r="D51" s="44"/>
      <c r="E51" s="32">
        <f>+E52+E53+E54+E55+E56+E57</f>
        <v>800</v>
      </c>
    </row>
    <row r="52" spans="1:5" ht="14.25">
      <c r="A52" s="5" t="s">
        <v>52</v>
      </c>
      <c r="B52" s="34" t="s">
        <v>0</v>
      </c>
      <c r="C52" s="34">
        <v>8</v>
      </c>
      <c r="D52" s="44">
        <v>50</v>
      </c>
      <c r="E52" s="37">
        <f>+D52*C52</f>
        <v>400</v>
      </c>
    </row>
    <row r="53" spans="1:5" ht="14.25">
      <c r="A53" s="5" t="s">
        <v>94</v>
      </c>
      <c r="B53" s="34" t="s">
        <v>95</v>
      </c>
      <c r="C53" s="34">
        <v>2</v>
      </c>
      <c r="D53" s="44">
        <v>50</v>
      </c>
      <c r="E53" s="37">
        <f>+D53*C53</f>
        <v>100</v>
      </c>
    </row>
    <row r="54" spans="1:5" ht="14.25" hidden="1">
      <c r="A54" s="5"/>
      <c r="B54" s="34"/>
      <c r="C54" s="34"/>
      <c r="D54" s="44"/>
      <c r="E54" s="37"/>
    </row>
    <row r="55" spans="1:5" ht="14.25" hidden="1">
      <c r="A55" s="5"/>
      <c r="B55" s="34"/>
      <c r="C55" s="34"/>
      <c r="D55" s="44"/>
      <c r="E55" s="37"/>
    </row>
    <row r="56" spans="1:5" ht="14.25">
      <c r="A56" s="5" t="s">
        <v>79</v>
      </c>
      <c r="B56" s="34" t="s">
        <v>0</v>
      </c>
      <c r="C56" s="34">
        <v>4</v>
      </c>
      <c r="D56" s="44">
        <v>50</v>
      </c>
      <c r="E56" s="37">
        <f>+D56*C56</f>
        <v>200</v>
      </c>
    </row>
    <row r="57" spans="1:5" ht="12.75">
      <c r="A57" s="5" t="s">
        <v>53</v>
      </c>
      <c r="B57" s="34" t="s">
        <v>0</v>
      </c>
      <c r="C57" s="34">
        <v>2</v>
      </c>
      <c r="D57" s="37">
        <v>50</v>
      </c>
      <c r="E57" s="37">
        <f>+D57*C57</f>
        <v>100</v>
      </c>
    </row>
    <row r="58" spans="1:5" ht="12.75">
      <c r="A58" s="25" t="s">
        <v>54</v>
      </c>
      <c r="B58" s="26"/>
      <c r="C58" s="26"/>
      <c r="D58" s="54"/>
      <c r="E58" s="27">
        <f>+E59</f>
        <v>420</v>
      </c>
    </row>
    <row r="59" spans="1:5" ht="12.75">
      <c r="A59" s="51" t="s">
        <v>55</v>
      </c>
      <c r="B59" s="4"/>
      <c r="C59" s="4"/>
      <c r="D59" s="31"/>
      <c r="E59" s="52">
        <f>+E60+E61+E62+E63</f>
        <v>420</v>
      </c>
    </row>
    <row r="60" spans="1:5" ht="14.25">
      <c r="A60" s="5" t="s">
        <v>56</v>
      </c>
      <c r="B60" s="34" t="s">
        <v>57</v>
      </c>
      <c r="C60" s="34">
        <v>4</v>
      </c>
      <c r="D60" s="44">
        <v>60</v>
      </c>
      <c r="E60" s="37">
        <f>+D60*C60</f>
        <v>240</v>
      </c>
    </row>
    <row r="61" spans="1:5" ht="14.25">
      <c r="A61" s="5" t="s">
        <v>58</v>
      </c>
      <c r="B61" s="34" t="s">
        <v>57</v>
      </c>
      <c r="C61" s="34">
        <v>2</v>
      </c>
      <c r="D61" s="44">
        <v>60</v>
      </c>
      <c r="E61" s="37">
        <f>+D61*C61</f>
        <v>120</v>
      </c>
    </row>
    <row r="62" spans="1:5" ht="14.25">
      <c r="A62" s="5" t="s">
        <v>59</v>
      </c>
      <c r="B62" s="34" t="s">
        <v>57</v>
      </c>
      <c r="C62" s="34">
        <v>1</v>
      </c>
      <c r="D62" s="44">
        <v>60</v>
      </c>
      <c r="E62" s="37">
        <f>+D62*C62</f>
        <v>60</v>
      </c>
    </row>
    <row r="63" spans="1:5" ht="14.25" hidden="1">
      <c r="A63" s="5"/>
      <c r="B63" s="34"/>
      <c r="C63" s="34"/>
      <c r="D63" s="44"/>
      <c r="E63" s="37"/>
    </row>
    <row r="64" spans="1:5" ht="6" customHeight="1">
      <c r="A64" s="5"/>
      <c r="B64" s="34"/>
      <c r="C64" s="34"/>
      <c r="D64" s="37"/>
      <c r="E64" s="37"/>
    </row>
    <row r="65" spans="1:5" ht="12.75">
      <c r="A65" s="25" t="s">
        <v>60</v>
      </c>
      <c r="B65" s="26"/>
      <c r="C65" s="26"/>
      <c r="D65" s="54"/>
      <c r="E65" s="27">
        <f>SUM(E66:E69)</f>
        <v>131</v>
      </c>
    </row>
    <row r="66" spans="1:5" ht="14.25">
      <c r="A66" s="55"/>
      <c r="B66" s="34"/>
      <c r="C66" s="34"/>
      <c r="D66" s="44"/>
      <c r="E66" s="37"/>
    </row>
    <row r="67" spans="1:5" ht="14.25">
      <c r="A67" s="55" t="s">
        <v>62</v>
      </c>
      <c r="B67" s="34" t="s">
        <v>63</v>
      </c>
      <c r="C67" s="56">
        <v>1</v>
      </c>
      <c r="D67" s="44">
        <v>50</v>
      </c>
      <c r="E67" s="37">
        <f>+D67*C67</f>
        <v>50</v>
      </c>
    </row>
    <row r="68" spans="1:5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</row>
    <row r="69" spans="1:5" ht="14.25">
      <c r="A69" s="55" t="s">
        <v>66</v>
      </c>
      <c r="B69" s="58">
        <v>0.04</v>
      </c>
      <c r="C69" s="56">
        <v>33</v>
      </c>
      <c r="D69" s="44">
        <f>D52*B69</f>
        <v>2</v>
      </c>
      <c r="E69" s="37">
        <f>C69*D69</f>
        <v>66</v>
      </c>
    </row>
    <row r="70" spans="1:5" ht="14.25">
      <c r="A70" s="5"/>
      <c r="B70" s="34"/>
      <c r="C70" s="34"/>
      <c r="D70" s="44"/>
      <c r="E70" s="37"/>
    </row>
    <row r="71" spans="1:5" ht="12.75">
      <c r="A71" s="59" t="s">
        <v>67</v>
      </c>
      <c r="B71" s="28"/>
      <c r="C71" s="28"/>
      <c r="D71" s="60"/>
      <c r="E71" s="61">
        <f>SUM(E72:E78)</f>
        <v>234.88</v>
      </c>
    </row>
    <row r="72" spans="1:5" ht="14.25">
      <c r="A72" s="62"/>
      <c r="B72" s="4"/>
      <c r="C72" s="63"/>
      <c r="D72" s="64"/>
      <c r="E72" s="31"/>
    </row>
    <row r="73" spans="1:5" ht="14.25" hidden="1">
      <c r="A73" s="65"/>
      <c r="B73" s="34"/>
      <c r="C73" s="66"/>
      <c r="D73" s="44"/>
      <c r="E73" s="37"/>
    </row>
    <row r="74" spans="1:5" ht="14.25">
      <c r="A74" s="100" t="s">
        <v>82</v>
      </c>
      <c r="B74" s="101" t="s">
        <v>68</v>
      </c>
      <c r="C74" s="66">
        <v>3</v>
      </c>
      <c r="D74" s="44"/>
      <c r="E74" s="102">
        <f>E14*3/100</f>
        <v>82.44</v>
      </c>
    </row>
    <row r="75" spans="1:5" ht="14.25" hidden="1">
      <c r="A75" s="103"/>
      <c r="B75" s="104"/>
      <c r="C75" s="66"/>
      <c r="D75" s="44"/>
      <c r="E75" s="102"/>
    </row>
    <row r="76" spans="1:5" ht="14.25">
      <c r="A76" s="103" t="s">
        <v>69</v>
      </c>
      <c r="B76" s="104" t="s">
        <v>68</v>
      </c>
      <c r="C76" s="105">
        <v>3</v>
      </c>
      <c r="D76" s="44"/>
      <c r="E76" s="102">
        <f>E14*C76/100</f>
        <v>82.44</v>
      </c>
    </row>
    <row r="77" spans="1:5" ht="14.25">
      <c r="A77" s="103" t="s">
        <v>70</v>
      </c>
      <c r="B77" s="104" t="s">
        <v>71</v>
      </c>
      <c r="C77" s="105">
        <v>1</v>
      </c>
      <c r="D77" s="44">
        <v>50</v>
      </c>
      <c r="E77" s="102">
        <f>C77*D77</f>
        <v>50</v>
      </c>
    </row>
    <row r="78" spans="1:5" ht="15" thickBot="1">
      <c r="A78" s="106" t="s">
        <v>72</v>
      </c>
      <c r="B78" s="107" t="s">
        <v>71</v>
      </c>
      <c r="C78" s="108">
        <v>1</v>
      </c>
      <c r="D78" s="71">
        <v>20</v>
      </c>
      <c r="E78" s="109">
        <f>C78*D78</f>
        <v>20</v>
      </c>
    </row>
    <row r="79" spans="1:5" ht="13.5" hidden="1" thickBot="1">
      <c r="A79" s="110"/>
      <c r="B79" s="111"/>
      <c r="C79" s="111"/>
      <c r="D79" s="112"/>
      <c r="E79" s="112"/>
    </row>
    <row r="80" spans="1:5" ht="13.5" thickBot="1">
      <c r="A80" s="73" t="s">
        <v>73</v>
      </c>
      <c r="B80" s="74"/>
      <c r="C80" s="74"/>
      <c r="D80" s="75"/>
      <c r="E80" s="91">
        <f>E14+E71</f>
        <v>2982.88</v>
      </c>
    </row>
    <row r="81" spans="1:5" ht="13.5" thickBot="1">
      <c r="A81" s="76"/>
      <c r="B81" s="77"/>
      <c r="C81" s="77"/>
      <c r="D81" s="78"/>
      <c r="E81" s="92"/>
    </row>
  </sheetData>
  <sheetProtection/>
  <mergeCells count="2">
    <mergeCell ref="A2:E2"/>
    <mergeCell ref="A1:E1"/>
  </mergeCells>
  <printOptions horizontalCentered="1" verticalCentered="1"/>
  <pageMargins left="0.984251968503937" right="0.7874015748031497" top="0.7874015748031497" bottom="0.787401574803149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3">
      <selection activeCell="E7" sqref="E7"/>
    </sheetView>
  </sheetViews>
  <sheetFormatPr defaultColWidth="11.421875" defaultRowHeight="12.75"/>
  <cols>
    <col min="1" max="1" width="41.140625" style="0" customWidth="1"/>
    <col min="2" max="2" width="16.8515625" style="0" customWidth="1"/>
    <col min="5" max="5" width="15.140625" style="0" customWidth="1"/>
  </cols>
  <sheetData>
    <row r="1" spans="1:6" ht="18">
      <c r="A1" s="151" t="s">
        <v>97</v>
      </c>
      <c r="B1" s="151"/>
      <c r="C1" s="151"/>
      <c r="D1" s="151"/>
      <c r="E1" s="151"/>
      <c r="F1" s="2"/>
    </row>
    <row r="2" spans="1:6" ht="15.75">
      <c r="A2" s="150" t="s">
        <v>211</v>
      </c>
      <c r="B2" s="150"/>
      <c r="C2" s="150"/>
      <c r="D2" s="150"/>
      <c r="E2" s="150"/>
      <c r="F2" s="2"/>
    </row>
    <row r="3" spans="1:6" ht="9" customHeight="1">
      <c r="A3" s="10"/>
      <c r="B3" s="1"/>
      <c r="F3" s="2"/>
    </row>
    <row r="4" spans="1:6" ht="12.75">
      <c r="A4" s="7" t="s">
        <v>4</v>
      </c>
      <c r="B4" s="11" t="s">
        <v>5</v>
      </c>
      <c r="C4" s="7" t="s">
        <v>80</v>
      </c>
      <c r="D4" s="13"/>
      <c r="E4" s="11" t="s">
        <v>92</v>
      </c>
      <c r="F4" s="2"/>
    </row>
    <row r="5" spans="1:6" ht="12.75">
      <c r="A5" s="14" t="s">
        <v>6</v>
      </c>
      <c r="B5" s="15" t="s">
        <v>98</v>
      </c>
      <c r="C5" s="14" t="s">
        <v>7</v>
      </c>
      <c r="D5" s="16"/>
      <c r="E5" s="15" t="s">
        <v>93</v>
      </c>
      <c r="F5" s="2"/>
    </row>
    <row r="6" spans="1:6" ht="12.75">
      <c r="A6" s="14" t="s">
        <v>75</v>
      </c>
      <c r="B6" s="15" t="s">
        <v>99</v>
      </c>
      <c r="C6" s="14" t="s">
        <v>8</v>
      </c>
      <c r="D6" s="16"/>
      <c r="E6" s="15" t="s">
        <v>9</v>
      </c>
      <c r="F6" s="2"/>
    </row>
    <row r="7" spans="1:6" ht="12.75">
      <c r="A7" s="14" t="s">
        <v>10</v>
      </c>
      <c r="B7" s="15" t="s">
        <v>96</v>
      </c>
      <c r="C7" s="90" t="s">
        <v>76</v>
      </c>
      <c r="D7" s="16"/>
      <c r="E7" s="17">
        <v>3145</v>
      </c>
      <c r="F7" s="2"/>
    </row>
    <row r="8" spans="1:6" ht="12.75">
      <c r="A8" s="8" t="s">
        <v>11</v>
      </c>
      <c r="B8" s="18">
        <v>3.2</v>
      </c>
      <c r="C8" s="8" t="s">
        <v>12</v>
      </c>
      <c r="D8" s="19"/>
      <c r="E8" s="20">
        <v>43187</v>
      </c>
      <c r="F8" s="2"/>
    </row>
    <row r="9" spans="2:6" ht="6" customHeight="1" thickBot="1">
      <c r="B9" s="1"/>
      <c r="F9" s="2"/>
    </row>
    <row r="10" spans="1:6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2"/>
    </row>
    <row r="11" spans="1:6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2"/>
    </row>
    <row r="12" spans="1:6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2"/>
    </row>
    <row r="13" spans="2:6" ht="6" customHeight="1">
      <c r="B13" s="1"/>
      <c r="F13" s="2"/>
    </row>
    <row r="14" spans="1:6" ht="12.75">
      <c r="A14" s="25" t="s">
        <v>25</v>
      </c>
      <c r="B14" s="26"/>
      <c r="C14" s="6"/>
      <c r="D14" s="6"/>
      <c r="E14" s="27">
        <f>E15+E35+E58+E65</f>
        <v>2564</v>
      </c>
      <c r="F14" s="2"/>
    </row>
    <row r="15" spans="1:6" ht="12.75">
      <c r="A15" s="25" t="s">
        <v>26</v>
      </c>
      <c r="B15" s="28"/>
      <c r="C15" s="12"/>
      <c r="D15" s="12"/>
      <c r="E15" s="27">
        <f>+E16+E18+E23</f>
        <v>567</v>
      </c>
      <c r="F15" s="2"/>
    </row>
    <row r="16" spans="1:6" ht="12.75">
      <c r="A16" s="29" t="s">
        <v>27</v>
      </c>
      <c r="B16" s="4"/>
      <c r="C16" s="30"/>
      <c r="D16" s="31"/>
      <c r="E16" s="32">
        <f>+E17</f>
        <v>140</v>
      </c>
      <c r="F16" s="2"/>
    </row>
    <row r="17" spans="1:6" ht="14.25">
      <c r="A17" s="33" t="s">
        <v>27</v>
      </c>
      <c r="B17" s="34" t="s">
        <v>1</v>
      </c>
      <c r="C17" s="35">
        <v>140</v>
      </c>
      <c r="D17" s="36">
        <v>1</v>
      </c>
      <c r="E17" s="37">
        <f>+D17*C17</f>
        <v>140</v>
      </c>
      <c r="F17" s="2"/>
    </row>
    <row r="18" spans="1:6" ht="12.75">
      <c r="A18" s="38" t="s">
        <v>28</v>
      </c>
      <c r="B18" s="34"/>
      <c r="C18" s="9"/>
      <c r="D18" s="37"/>
      <c r="E18" s="32">
        <f>+E19+E20+E21+E22</f>
        <v>382</v>
      </c>
      <c r="F18" s="2"/>
    </row>
    <row r="19" spans="1:6" ht="14.25">
      <c r="A19" s="39" t="s">
        <v>29</v>
      </c>
      <c r="B19" s="34" t="s">
        <v>1</v>
      </c>
      <c r="C19" s="40">
        <v>150</v>
      </c>
      <c r="D19" s="36">
        <v>1.2</v>
      </c>
      <c r="E19" s="37">
        <f>+D19*C19</f>
        <v>180</v>
      </c>
      <c r="F19" s="2"/>
    </row>
    <row r="20" spans="1:6" ht="14.25">
      <c r="A20" s="39" t="s">
        <v>30</v>
      </c>
      <c r="B20" s="34" t="s">
        <v>1</v>
      </c>
      <c r="C20" s="40">
        <v>100</v>
      </c>
      <c r="D20" s="36">
        <v>1.3</v>
      </c>
      <c r="E20" s="37">
        <f>+D20*C20</f>
        <v>130</v>
      </c>
      <c r="F20" s="2"/>
    </row>
    <row r="21" spans="1:6" ht="14.25">
      <c r="A21" s="39" t="s">
        <v>31</v>
      </c>
      <c r="B21" s="34" t="s">
        <v>1</v>
      </c>
      <c r="C21" s="40">
        <v>50</v>
      </c>
      <c r="D21" s="36">
        <v>1.44</v>
      </c>
      <c r="E21" s="37">
        <f>+D21*C21</f>
        <v>72</v>
      </c>
      <c r="F21" s="2"/>
    </row>
    <row r="22" spans="1:6" ht="14.25">
      <c r="A22" s="41"/>
      <c r="B22" s="34"/>
      <c r="C22" s="40"/>
      <c r="D22" s="36"/>
      <c r="E22" s="37"/>
      <c r="F22" s="2"/>
    </row>
    <row r="23" spans="1:6" ht="12.75">
      <c r="A23" s="38" t="s">
        <v>32</v>
      </c>
      <c r="B23" s="34"/>
      <c r="C23" s="9"/>
      <c r="D23" s="37"/>
      <c r="E23" s="32">
        <f>+E24+E25+E26+E27</f>
        <v>45</v>
      </c>
      <c r="F23" s="2"/>
    </row>
    <row r="24" spans="1:6" ht="14.25">
      <c r="A24" s="42" t="s">
        <v>33</v>
      </c>
      <c r="B24" s="43" t="s">
        <v>3</v>
      </c>
      <c r="C24" s="9"/>
      <c r="D24" s="44"/>
      <c r="E24" s="37">
        <f>+D24*C24</f>
        <v>0</v>
      </c>
      <c r="F24" s="2"/>
    </row>
    <row r="25" spans="1:6" ht="14.25">
      <c r="A25" s="42" t="s">
        <v>34</v>
      </c>
      <c r="B25" s="43" t="s">
        <v>2</v>
      </c>
      <c r="C25" s="9"/>
      <c r="D25" s="44"/>
      <c r="E25" s="37">
        <f>+D25*C25</f>
        <v>0</v>
      </c>
      <c r="F25" s="2"/>
    </row>
    <row r="26" spans="1:6" ht="14.25">
      <c r="A26" s="42" t="s">
        <v>35</v>
      </c>
      <c r="B26" s="43" t="s">
        <v>1</v>
      </c>
      <c r="C26" s="9"/>
      <c r="D26" s="44"/>
      <c r="E26" s="37">
        <f>+D26*C26</f>
        <v>0</v>
      </c>
      <c r="F26" s="2"/>
    </row>
    <row r="27" spans="1:6" ht="14.25">
      <c r="A27" s="42" t="s">
        <v>36</v>
      </c>
      <c r="B27" s="43" t="s">
        <v>2</v>
      </c>
      <c r="C27" s="9">
        <v>1</v>
      </c>
      <c r="D27" s="44">
        <v>45</v>
      </c>
      <c r="E27" s="37">
        <f>+D27*C27</f>
        <v>45</v>
      </c>
      <c r="F27" s="2"/>
    </row>
    <row r="28" spans="1:6" ht="14.25" hidden="1">
      <c r="A28" s="42"/>
      <c r="B28" s="43"/>
      <c r="C28" s="9"/>
      <c r="D28" s="44"/>
      <c r="E28" s="37"/>
      <c r="F28" s="2"/>
    </row>
    <row r="29" spans="1:6" ht="14.25" hidden="1">
      <c r="A29" s="42"/>
      <c r="B29" s="43"/>
      <c r="C29" s="9"/>
      <c r="D29" s="44"/>
      <c r="E29" s="37"/>
      <c r="F29" s="2"/>
    </row>
    <row r="30" spans="1:6" ht="14.25" hidden="1">
      <c r="A30" s="42"/>
      <c r="B30" s="43"/>
      <c r="C30" s="9"/>
      <c r="D30" s="44"/>
      <c r="E30" s="37"/>
      <c r="F30" s="2"/>
    </row>
    <row r="31" spans="1:6" ht="14.25" hidden="1">
      <c r="A31" s="42"/>
      <c r="B31" s="43"/>
      <c r="C31" s="9"/>
      <c r="D31" s="44"/>
      <c r="E31" s="37"/>
      <c r="F31" s="2"/>
    </row>
    <row r="32" spans="1:6" ht="14.25" hidden="1">
      <c r="A32" s="42"/>
      <c r="B32" s="43"/>
      <c r="C32" s="9"/>
      <c r="D32" s="44"/>
      <c r="E32" s="37"/>
      <c r="F32" s="2"/>
    </row>
    <row r="33" spans="1:6" ht="14.25" hidden="1">
      <c r="A33" s="42"/>
      <c r="B33" s="43"/>
      <c r="C33" s="9"/>
      <c r="D33" s="44"/>
      <c r="E33" s="37"/>
      <c r="F33" s="2"/>
    </row>
    <row r="34" spans="1:6" ht="12.75">
      <c r="A34" s="8"/>
      <c r="B34" s="45"/>
      <c r="C34" s="46"/>
      <c r="D34" s="47"/>
      <c r="E34" s="47"/>
      <c r="F34" s="2"/>
    </row>
    <row r="35" spans="1:6" ht="12.75">
      <c r="A35" s="25" t="s">
        <v>37</v>
      </c>
      <c r="B35" s="3" t="s">
        <v>0</v>
      </c>
      <c r="C35" s="48">
        <f>SUM(C37:C57)</f>
        <v>33</v>
      </c>
      <c r="D35" s="49"/>
      <c r="E35" s="50">
        <f>+E36+E41+E44+E46+E51</f>
        <v>1450</v>
      </c>
      <c r="F35" s="2"/>
    </row>
    <row r="36" spans="1:6" ht="12.75">
      <c r="A36" s="51" t="s">
        <v>38</v>
      </c>
      <c r="B36" s="4"/>
      <c r="C36" s="4"/>
      <c r="D36" s="31"/>
      <c r="E36" s="52">
        <f>+E37+E38+E39+E40</f>
        <v>250</v>
      </c>
      <c r="F36" s="2"/>
    </row>
    <row r="37" spans="1:6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  <c r="F37" s="2"/>
    </row>
    <row r="38" spans="1:6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  <c r="F38" s="2"/>
    </row>
    <row r="39" spans="1:6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  <c r="F39" s="2"/>
    </row>
    <row r="40" spans="1:6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  <c r="F40" s="2"/>
    </row>
    <row r="41" spans="1:6" ht="14.25">
      <c r="A41" s="53" t="s">
        <v>43</v>
      </c>
      <c r="B41" s="34"/>
      <c r="C41" s="34"/>
      <c r="D41" s="44"/>
      <c r="E41" s="32">
        <f>+E42+E43</f>
        <v>100</v>
      </c>
      <c r="F41" s="2"/>
    </row>
    <row r="42" spans="1:6" ht="14.25">
      <c r="A42" s="5" t="s">
        <v>43</v>
      </c>
      <c r="B42" s="34" t="s">
        <v>0</v>
      </c>
      <c r="C42" s="34">
        <v>1</v>
      </c>
      <c r="D42" s="44">
        <v>50</v>
      </c>
      <c r="E42" s="37">
        <f>+D42*C42</f>
        <v>50</v>
      </c>
      <c r="F42" s="2"/>
    </row>
    <row r="43" spans="1:6" ht="14.25">
      <c r="A43" s="5" t="s">
        <v>44</v>
      </c>
      <c r="B43" s="34" t="s">
        <v>0</v>
      </c>
      <c r="C43" s="34">
        <v>1</v>
      </c>
      <c r="D43" s="44">
        <v>50</v>
      </c>
      <c r="E43" s="37">
        <f>+D43*C43</f>
        <v>50</v>
      </c>
      <c r="F43" s="2"/>
    </row>
    <row r="44" spans="1:6" ht="14.25">
      <c r="A44" s="53" t="s">
        <v>45</v>
      </c>
      <c r="B44" s="34"/>
      <c r="C44" s="34"/>
      <c r="D44" s="44"/>
      <c r="E44" s="32">
        <f>+E45</f>
        <v>300</v>
      </c>
      <c r="F44" s="2"/>
    </row>
    <row r="45" spans="1:6" ht="14.25">
      <c r="A45" s="5" t="s">
        <v>46</v>
      </c>
      <c r="B45" s="34" t="s">
        <v>0</v>
      </c>
      <c r="C45" s="34">
        <v>6</v>
      </c>
      <c r="D45" s="44">
        <v>50</v>
      </c>
      <c r="E45" s="37">
        <f>+D45*C45</f>
        <v>300</v>
      </c>
      <c r="F45" s="2"/>
    </row>
    <row r="46" spans="1:6" ht="14.25">
      <c r="A46" s="53" t="s">
        <v>47</v>
      </c>
      <c r="B46" s="34"/>
      <c r="C46" s="34"/>
      <c r="D46" s="44"/>
      <c r="E46" s="32">
        <f>+E47+E48+E49</f>
        <v>200</v>
      </c>
      <c r="F46" s="2"/>
    </row>
    <row r="47" spans="1:6" ht="14.25" hidden="1">
      <c r="A47" s="5"/>
      <c r="B47" s="34"/>
      <c r="C47" s="34"/>
      <c r="D47" s="44"/>
      <c r="E47" s="37"/>
      <c r="F47" s="2"/>
    </row>
    <row r="48" spans="1:6" ht="14.25">
      <c r="A48" s="5" t="s">
        <v>49</v>
      </c>
      <c r="B48" s="34" t="s">
        <v>0</v>
      </c>
      <c r="C48" s="34">
        <v>3</v>
      </c>
      <c r="D48" s="44">
        <v>50</v>
      </c>
      <c r="E48" s="37">
        <f>+D48*C48</f>
        <v>150</v>
      </c>
      <c r="F48" s="2"/>
    </row>
    <row r="49" spans="1:6" ht="14.25">
      <c r="A49" s="5" t="s">
        <v>50</v>
      </c>
      <c r="B49" s="34" t="s">
        <v>0</v>
      </c>
      <c r="C49" s="34">
        <v>1</v>
      </c>
      <c r="D49" s="44">
        <v>50</v>
      </c>
      <c r="E49" s="37">
        <f>+D49*C49</f>
        <v>50</v>
      </c>
      <c r="F49" s="2"/>
    </row>
    <row r="50" spans="1:6" ht="14.25" hidden="1">
      <c r="A50" s="5"/>
      <c r="B50" s="34"/>
      <c r="C50" s="34"/>
      <c r="D50" s="44"/>
      <c r="E50" s="37"/>
      <c r="F50" s="2"/>
    </row>
    <row r="51" spans="1:6" ht="14.25">
      <c r="A51" s="53" t="s">
        <v>51</v>
      </c>
      <c r="B51" s="34"/>
      <c r="C51" s="34"/>
      <c r="D51" s="44"/>
      <c r="E51" s="32">
        <f>+E52+E54+E55+E56</f>
        <v>600</v>
      </c>
      <c r="F51" s="2"/>
    </row>
    <row r="52" spans="1:6" ht="14.25">
      <c r="A52" s="5" t="s">
        <v>52</v>
      </c>
      <c r="B52" s="34" t="s">
        <v>0</v>
      </c>
      <c r="C52" s="34">
        <v>8</v>
      </c>
      <c r="D52" s="44">
        <v>50</v>
      </c>
      <c r="E52" s="37">
        <f>+D52*C52</f>
        <v>400</v>
      </c>
      <c r="F52" s="2"/>
    </row>
    <row r="53" spans="1:6" ht="14.25">
      <c r="A53" s="5" t="s">
        <v>94</v>
      </c>
      <c r="B53" s="34" t="s">
        <v>95</v>
      </c>
      <c r="C53" s="34">
        <v>2</v>
      </c>
      <c r="D53" s="44">
        <v>50</v>
      </c>
      <c r="E53" s="37">
        <f>+D53*C53</f>
        <v>100</v>
      </c>
      <c r="F53" s="2"/>
    </row>
    <row r="54" spans="1:6" ht="14.25" hidden="1">
      <c r="A54" s="5"/>
      <c r="B54" s="34"/>
      <c r="C54" s="34"/>
      <c r="D54" s="44"/>
      <c r="E54" s="37"/>
      <c r="F54" s="2"/>
    </row>
    <row r="55" spans="1:6" ht="14.25" hidden="1">
      <c r="A55" s="5"/>
      <c r="B55" s="34"/>
      <c r="C55" s="34"/>
      <c r="D55" s="44"/>
      <c r="E55" s="37"/>
      <c r="F55" s="2"/>
    </row>
    <row r="56" spans="1:6" ht="14.25">
      <c r="A56" s="5" t="s">
        <v>79</v>
      </c>
      <c r="B56" s="34" t="s">
        <v>0</v>
      </c>
      <c r="C56" s="34">
        <v>4</v>
      </c>
      <c r="D56" s="44">
        <v>50</v>
      </c>
      <c r="E56" s="37">
        <f>+D56*C56</f>
        <v>200</v>
      </c>
      <c r="F56" s="2"/>
    </row>
    <row r="57" spans="1:6" ht="12.75">
      <c r="A57" s="5" t="s">
        <v>53</v>
      </c>
      <c r="B57" s="34" t="s">
        <v>0</v>
      </c>
      <c r="C57" s="34">
        <v>2</v>
      </c>
      <c r="D57" s="37">
        <v>50</v>
      </c>
      <c r="E57" s="37">
        <f>+D57*C57</f>
        <v>100</v>
      </c>
      <c r="F57" s="2"/>
    </row>
    <row r="58" spans="1:6" ht="12.75">
      <c r="A58" s="25" t="s">
        <v>54</v>
      </c>
      <c r="B58" s="26"/>
      <c r="C58" s="26"/>
      <c r="D58" s="54"/>
      <c r="E58" s="27">
        <f>+E59</f>
        <v>420</v>
      </c>
      <c r="F58" s="2"/>
    </row>
    <row r="59" spans="1:6" ht="12.75">
      <c r="A59" s="51" t="s">
        <v>55</v>
      </c>
      <c r="B59" s="4"/>
      <c r="C59" s="4"/>
      <c r="D59" s="31"/>
      <c r="E59" s="52">
        <f>+E60+E61+E62+E63</f>
        <v>420</v>
      </c>
      <c r="F59" s="2"/>
    </row>
    <row r="60" spans="1:6" ht="14.25">
      <c r="A60" s="5" t="s">
        <v>56</v>
      </c>
      <c r="B60" s="34" t="s">
        <v>57</v>
      </c>
      <c r="C60" s="34">
        <v>4</v>
      </c>
      <c r="D60" s="44">
        <v>60</v>
      </c>
      <c r="E60" s="37">
        <f>+D60*C60</f>
        <v>240</v>
      </c>
      <c r="F60" s="2"/>
    </row>
    <row r="61" spans="1:6" ht="14.25">
      <c r="A61" s="5" t="s">
        <v>58</v>
      </c>
      <c r="B61" s="34" t="s">
        <v>57</v>
      </c>
      <c r="C61" s="34">
        <v>2</v>
      </c>
      <c r="D61" s="44">
        <v>60</v>
      </c>
      <c r="E61" s="37">
        <f>+D61*C61</f>
        <v>120</v>
      </c>
      <c r="F61" s="2"/>
    </row>
    <row r="62" spans="1:6" ht="14.25">
      <c r="A62" s="5" t="s">
        <v>59</v>
      </c>
      <c r="B62" s="34" t="s">
        <v>57</v>
      </c>
      <c r="C62" s="34">
        <v>1</v>
      </c>
      <c r="D62" s="44">
        <v>60</v>
      </c>
      <c r="E62" s="37">
        <f>+D62*C62</f>
        <v>60</v>
      </c>
      <c r="F62" s="2"/>
    </row>
    <row r="63" spans="1:6" ht="14.25">
      <c r="A63" s="5"/>
      <c r="B63" s="34"/>
      <c r="C63" s="34"/>
      <c r="D63" s="44"/>
      <c r="E63" s="37"/>
      <c r="F63" s="2"/>
    </row>
    <row r="64" spans="1:6" ht="12.75">
      <c r="A64" s="5"/>
      <c r="B64" s="34"/>
      <c r="C64" s="34"/>
      <c r="D64" s="37"/>
      <c r="E64" s="37"/>
      <c r="F64" s="2"/>
    </row>
    <row r="65" spans="1:6" ht="12.75">
      <c r="A65" s="25" t="s">
        <v>60</v>
      </c>
      <c r="B65" s="26"/>
      <c r="C65" s="26"/>
      <c r="D65" s="54"/>
      <c r="E65" s="27">
        <f>SUM(E66:E69)</f>
        <v>127</v>
      </c>
      <c r="F65" s="2"/>
    </row>
    <row r="66" spans="1:6" ht="14.25">
      <c r="A66" s="55"/>
      <c r="B66" s="34"/>
      <c r="C66" s="34"/>
      <c r="D66" s="44"/>
      <c r="E66" s="37"/>
      <c r="F66" s="2"/>
    </row>
    <row r="67" spans="1:6" ht="14.25">
      <c r="A67" s="55" t="s">
        <v>62</v>
      </c>
      <c r="B67" s="34" t="s">
        <v>63</v>
      </c>
      <c r="C67" s="56">
        <v>1</v>
      </c>
      <c r="D67" s="44">
        <v>50</v>
      </c>
      <c r="E67" s="37">
        <f>+D67*C67</f>
        <v>50</v>
      </c>
      <c r="F67" s="2"/>
    </row>
    <row r="68" spans="1:6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  <c r="F68" s="2"/>
    </row>
    <row r="69" spans="1:6" ht="14.25">
      <c r="A69" s="55" t="s">
        <v>66</v>
      </c>
      <c r="B69" s="58">
        <v>0.04</v>
      </c>
      <c r="C69" s="56">
        <v>31</v>
      </c>
      <c r="D69" s="44">
        <f>D52*B69</f>
        <v>2</v>
      </c>
      <c r="E69" s="37">
        <f>C69*D69</f>
        <v>62</v>
      </c>
      <c r="F69" s="2"/>
    </row>
    <row r="70" spans="1:6" ht="14.25">
      <c r="A70" s="5"/>
      <c r="B70" s="34"/>
      <c r="C70" s="34"/>
      <c r="D70" s="44"/>
      <c r="E70" s="37"/>
      <c r="F70" s="2"/>
    </row>
    <row r="71" spans="1:6" ht="12.75">
      <c r="A71" s="59" t="s">
        <v>67</v>
      </c>
      <c r="B71" s="28"/>
      <c r="C71" s="28"/>
      <c r="D71" s="60"/>
      <c r="E71" s="61">
        <f>SUM(E72:E78)</f>
        <v>223.84</v>
      </c>
      <c r="F71" s="2"/>
    </row>
    <row r="72" spans="1:6" ht="14.25">
      <c r="A72" s="62"/>
      <c r="B72" s="4"/>
      <c r="C72" s="63"/>
      <c r="D72" s="64"/>
      <c r="E72" s="31"/>
      <c r="F72" s="2"/>
    </row>
    <row r="73" spans="1:6" ht="14.25" hidden="1">
      <c r="A73" s="65"/>
      <c r="B73" s="34"/>
      <c r="C73" s="66"/>
      <c r="D73" s="44"/>
      <c r="E73" s="37"/>
      <c r="F73" s="2"/>
    </row>
    <row r="74" spans="1:6" ht="14.25">
      <c r="A74" s="65" t="s">
        <v>82</v>
      </c>
      <c r="B74" s="34" t="s">
        <v>68</v>
      </c>
      <c r="C74" s="66">
        <v>3</v>
      </c>
      <c r="D74" s="44"/>
      <c r="E74" s="37">
        <f>E14*3/100</f>
        <v>76.92</v>
      </c>
      <c r="F74" s="2"/>
    </row>
    <row r="75" spans="1:6" ht="14.25" hidden="1">
      <c r="A75" s="65"/>
      <c r="B75" s="34"/>
      <c r="C75" s="66"/>
      <c r="D75" s="44"/>
      <c r="E75" s="37"/>
      <c r="F75" s="2"/>
    </row>
    <row r="76" spans="1:6" ht="14.25">
      <c r="A76" s="65" t="s">
        <v>69</v>
      </c>
      <c r="B76" s="34" t="s">
        <v>68</v>
      </c>
      <c r="C76" s="68">
        <v>3</v>
      </c>
      <c r="D76" s="44"/>
      <c r="E76" s="37">
        <f>E14*C76/100</f>
        <v>76.92</v>
      </c>
      <c r="F76" s="2"/>
    </row>
    <row r="77" spans="1:6" ht="14.25">
      <c r="A77" s="65" t="s">
        <v>70</v>
      </c>
      <c r="B77" s="34" t="s">
        <v>71</v>
      </c>
      <c r="C77" s="68">
        <v>1</v>
      </c>
      <c r="D77" s="44">
        <v>50</v>
      </c>
      <c r="E77" s="37">
        <f>C77*D77</f>
        <v>50</v>
      </c>
      <c r="F77" s="2"/>
    </row>
    <row r="78" spans="1:6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  <c r="F78" s="2"/>
    </row>
    <row r="79" spans="2:6" ht="13.5" thickBot="1">
      <c r="B79" s="1"/>
      <c r="C79" s="1"/>
      <c r="D79" s="72"/>
      <c r="E79" s="72"/>
      <c r="F79" s="2"/>
    </row>
    <row r="80" spans="1:6" ht="13.5" thickBot="1">
      <c r="A80" s="73" t="s">
        <v>73</v>
      </c>
      <c r="B80" s="74"/>
      <c r="C80" s="74"/>
      <c r="D80" s="75"/>
      <c r="E80" s="91">
        <f>E14+E71</f>
        <v>2787.84</v>
      </c>
      <c r="F80" s="2"/>
    </row>
    <row r="81" spans="1:6" ht="13.5" thickBot="1">
      <c r="A81" s="76"/>
      <c r="B81" s="77"/>
      <c r="C81" s="77"/>
      <c r="D81" s="78"/>
      <c r="E81" s="92"/>
      <c r="F81" s="2"/>
    </row>
    <row r="82" ht="12.75"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</sheetData>
  <sheetProtection/>
  <mergeCells count="2">
    <mergeCell ref="A2:E2"/>
    <mergeCell ref="A1:E1"/>
  </mergeCells>
  <printOptions horizontalCentered="1" verticalCentered="1"/>
  <pageMargins left="0.984251968503937" right="0.7874015748031497" top="0.7874015748031497" bottom="0.787401574803149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24">
      <selection activeCell="E7" sqref="E7"/>
    </sheetView>
  </sheetViews>
  <sheetFormatPr defaultColWidth="11.421875" defaultRowHeight="12.75"/>
  <cols>
    <col min="1" max="1" width="41.140625" style="0" customWidth="1"/>
    <col min="2" max="2" width="17.00390625" style="0" customWidth="1"/>
    <col min="3" max="3" width="11.00390625" style="0" customWidth="1"/>
    <col min="4" max="4" width="14.28125" style="0" customWidth="1"/>
    <col min="5" max="5" width="13.8515625" style="0" customWidth="1"/>
  </cols>
  <sheetData>
    <row r="1" spans="1:5" ht="18">
      <c r="A1" s="151" t="s">
        <v>100</v>
      </c>
      <c r="B1" s="151"/>
      <c r="C1" s="151"/>
      <c r="D1" s="151"/>
      <c r="E1" s="151"/>
    </row>
    <row r="2" spans="1:5" ht="15.75">
      <c r="A2" s="150" t="s">
        <v>211</v>
      </c>
      <c r="B2" s="150"/>
      <c r="C2" s="150"/>
      <c r="D2" s="150"/>
      <c r="E2" s="150"/>
    </row>
    <row r="3" spans="1:2" ht="8.25" customHeight="1">
      <c r="A3" s="10"/>
      <c r="B3" s="1"/>
    </row>
    <row r="4" spans="1:5" ht="12.75">
      <c r="A4" s="7" t="s">
        <v>4</v>
      </c>
      <c r="B4" s="11" t="s">
        <v>5</v>
      </c>
      <c r="C4" s="7" t="s">
        <v>80</v>
      </c>
      <c r="D4" s="13"/>
      <c r="E4" s="11" t="s">
        <v>81</v>
      </c>
    </row>
    <row r="5" spans="1:5" ht="12.75">
      <c r="A5" s="14" t="s">
        <v>6</v>
      </c>
      <c r="B5" s="15" t="s">
        <v>101</v>
      </c>
      <c r="C5" s="14" t="s">
        <v>7</v>
      </c>
      <c r="D5" s="16"/>
      <c r="E5" s="15" t="s">
        <v>103</v>
      </c>
    </row>
    <row r="6" spans="1:5" ht="12.75">
      <c r="A6" s="14" t="s">
        <v>75</v>
      </c>
      <c r="B6" s="15" t="s">
        <v>102</v>
      </c>
      <c r="C6" s="14" t="s">
        <v>8</v>
      </c>
      <c r="D6" s="16"/>
      <c r="E6" s="15" t="s">
        <v>9</v>
      </c>
    </row>
    <row r="7" spans="1:5" ht="12.75">
      <c r="A7" s="14" t="s">
        <v>10</v>
      </c>
      <c r="B7" s="15" t="s">
        <v>104</v>
      </c>
      <c r="C7" s="90" t="s">
        <v>76</v>
      </c>
      <c r="D7" s="16"/>
      <c r="E7" s="17">
        <v>18545</v>
      </c>
    </row>
    <row r="8" spans="1:5" ht="12.75">
      <c r="A8" s="8" t="s">
        <v>11</v>
      </c>
      <c r="B8" s="18">
        <v>3.2</v>
      </c>
      <c r="C8" s="8" t="s">
        <v>12</v>
      </c>
      <c r="D8" s="19"/>
      <c r="E8" s="20">
        <v>43187</v>
      </c>
    </row>
    <row r="9" ht="9" customHeight="1" thickBot="1">
      <c r="B9" s="1"/>
    </row>
    <row r="10" spans="1:5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</row>
    <row r="11" spans="1:5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</row>
    <row r="12" spans="1:5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</row>
    <row r="13" ht="6" customHeight="1">
      <c r="B13" s="1"/>
    </row>
    <row r="14" spans="1:5" ht="12.75">
      <c r="A14" s="25" t="s">
        <v>25</v>
      </c>
      <c r="B14" s="26"/>
      <c r="C14" s="6"/>
      <c r="D14" s="6"/>
      <c r="E14" s="27">
        <f>E15+E35+E58+E65</f>
        <v>4711</v>
      </c>
    </row>
    <row r="15" spans="1:5" ht="12.75">
      <c r="A15" s="25" t="s">
        <v>26</v>
      </c>
      <c r="B15" s="28"/>
      <c r="C15" s="12"/>
      <c r="D15" s="12"/>
      <c r="E15" s="27">
        <f>+E16+E18+E23</f>
        <v>1400</v>
      </c>
    </row>
    <row r="16" spans="1:5" ht="12.75">
      <c r="A16" s="29" t="s">
        <v>27</v>
      </c>
      <c r="B16" s="4"/>
      <c r="C16" s="30"/>
      <c r="D16" s="31"/>
      <c r="E16" s="32">
        <f>+E17</f>
        <v>300</v>
      </c>
    </row>
    <row r="17" spans="1:5" ht="14.25">
      <c r="A17" s="33" t="s">
        <v>27</v>
      </c>
      <c r="B17" s="34" t="s">
        <v>1</v>
      </c>
      <c r="C17" s="35">
        <v>3</v>
      </c>
      <c r="D17" s="36">
        <v>100</v>
      </c>
      <c r="E17" s="37">
        <f>+D17*C17</f>
        <v>300</v>
      </c>
    </row>
    <row r="18" spans="1:5" ht="12.75">
      <c r="A18" s="38" t="s">
        <v>28</v>
      </c>
      <c r="B18" s="34"/>
      <c r="C18" s="9"/>
      <c r="D18" s="37"/>
      <c r="E18" s="32">
        <f>+E19+E20+E21+E22</f>
        <v>605</v>
      </c>
    </row>
    <row r="19" spans="1:5" ht="14.25">
      <c r="A19" s="39" t="s">
        <v>29</v>
      </c>
      <c r="B19" s="34" t="s">
        <v>1</v>
      </c>
      <c r="C19" s="40">
        <v>200</v>
      </c>
      <c r="D19" s="36">
        <v>1.2</v>
      </c>
      <c r="E19" s="37">
        <f>+D19*C19</f>
        <v>240</v>
      </c>
    </row>
    <row r="20" spans="1:5" ht="14.25">
      <c r="A20" s="39" t="s">
        <v>30</v>
      </c>
      <c r="B20" s="34" t="s">
        <v>1</v>
      </c>
      <c r="C20" s="40">
        <v>170</v>
      </c>
      <c r="D20" s="36">
        <v>1.3</v>
      </c>
      <c r="E20" s="37">
        <f>+D20*C20</f>
        <v>221</v>
      </c>
    </row>
    <row r="21" spans="1:5" ht="14.25">
      <c r="A21" s="39" t="s">
        <v>31</v>
      </c>
      <c r="B21" s="34" t="s">
        <v>1</v>
      </c>
      <c r="C21" s="40">
        <v>100</v>
      </c>
      <c r="D21" s="36">
        <v>1.44</v>
      </c>
      <c r="E21" s="37">
        <f>+D21*C21</f>
        <v>144</v>
      </c>
    </row>
    <row r="22" spans="1:5" ht="14.25" hidden="1">
      <c r="A22" s="41"/>
      <c r="B22" s="34"/>
      <c r="C22" s="40"/>
      <c r="D22" s="36"/>
      <c r="E22" s="37"/>
    </row>
    <row r="23" spans="1:5" ht="12.75">
      <c r="A23" s="38" t="s">
        <v>32</v>
      </c>
      <c r="B23" s="34"/>
      <c r="C23" s="9"/>
      <c r="D23" s="37"/>
      <c r="E23" s="32">
        <f>+E24+E25+E26+E27</f>
        <v>495</v>
      </c>
    </row>
    <row r="24" spans="1:5" ht="14.25">
      <c r="A24" s="42" t="s">
        <v>116</v>
      </c>
      <c r="B24" s="43" t="s">
        <v>3</v>
      </c>
      <c r="C24" s="9">
        <v>10</v>
      </c>
      <c r="D24" s="44">
        <v>10</v>
      </c>
      <c r="E24" s="37">
        <f>+D24*C24</f>
        <v>100</v>
      </c>
    </row>
    <row r="25" spans="1:5" ht="14.25">
      <c r="A25" s="42" t="s">
        <v>105</v>
      </c>
      <c r="B25" s="113" t="s">
        <v>2</v>
      </c>
      <c r="C25" s="9">
        <v>1</v>
      </c>
      <c r="D25" s="44">
        <v>275</v>
      </c>
      <c r="E25" s="37">
        <f>+D25*C25</f>
        <v>275</v>
      </c>
    </row>
    <row r="26" spans="1:5" ht="14.25">
      <c r="A26" s="42" t="s">
        <v>35</v>
      </c>
      <c r="B26" s="43" t="s">
        <v>1</v>
      </c>
      <c r="C26" s="9">
        <v>2</v>
      </c>
      <c r="D26" s="44">
        <v>15</v>
      </c>
      <c r="E26" s="37">
        <f>+D26*C26</f>
        <v>30</v>
      </c>
    </row>
    <row r="27" spans="1:5" ht="14.25">
      <c r="A27" s="42" t="s">
        <v>140</v>
      </c>
      <c r="B27" s="43" t="s">
        <v>2</v>
      </c>
      <c r="C27" s="9">
        <v>2</v>
      </c>
      <c r="D27" s="44">
        <v>45</v>
      </c>
      <c r="E27" s="37">
        <f>+D27*C27</f>
        <v>90</v>
      </c>
    </row>
    <row r="28" spans="1:5" ht="14.25" hidden="1">
      <c r="A28" s="42"/>
      <c r="B28" s="43"/>
      <c r="C28" s="9"/>
      <c r="D28" s="44"/>
      <c r="E28" s="37"/>
    </row>
    <row r="29" spans="1:5" ht="14.25" hidden="1">
      <c r="A29" s="42"/>
      <c r="B29" s="43"/>
      <c r="C29" s="9"/>
      <c r="D29" s="44"/>
      <c r="E29" s="37"/>
    </row>
    <row r="30" spans="1:5" ht="14.25" hidden="1">
      <c r="A30" s="42"/>
      <c r="B30" s="43"/>
      <c r="C30" s="9"/>
      <c r="D30" s="44"/>
      <c r="E30" s="37"/>
    </row>
    <row r="31" spans="1:5" ht="14.25" hidden="1">
      <c r="A31" s="42"/>
      <c r="B31" s="43"/>
      <c r="C31" s="9"/>
      <c r="D31" s="44"/>
      <c r="E31" s="37"/>
    </row>
    <row r="32" spans="1:5" ht="14.25" hidden="1">
      <c r="A32" s="42"/>
      <c r="B32" s="43"/>
      <c r="C32" s="9"/>
      <c r="D32" s="44"/>
      <c r="E32" s="37"/>
    </row>
    <row r="33" spans="1:5" ht="14.25" hidden="1">
      <c r="A33" s="42"/>
      <c r="B33" s="43"/>
      <c r="C33" s="9"/>
      <c r="D33" s="44"/>
      <c r="E33" s="37"/>
    </row>
    <row r="34" spans="1:5" ht="12.75">
      <c r="A34" s="8"/>
      <c r="B34" s="45"/>
      <c r="C34" s="46"/>
      <c r="D34" s="47"/>
      <c r="E34" s="47"/>
    </row>
    <row r="35" spans="1:5" ht="12.75">
      <c r="A35" s="25" t="s">
        <v>37</v>
      </c>
      <c r="B35" s="3" t="s">
        <v>0</v>
      </c>
      <c r="C35" s="48">
        <f>SUM(C37:C57)</f>
        <v>63</v>
      </c>
      <c r="D35" s="49"/>
      <c r="E35" s="50">
        <f>+E36+E41+E44+E46+E51</f>
        <v>2550</v>
      </c>
    </row>
    <row r="36" spans="1:5" ht="12.75">
      <c r="A36" s="51" t="s">
        <v>38</v>
      </c>
      <c r="B36" s="4"/>
      <c r="C36" s="4"/>
      <c r="D36" s="31"/>
      <c r="E36" s="52">
        <f>+E37+E38+E39+E40</f>
        <v>250</v>
      </c>
    </row>
    <row r="37" spans="1:5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</row>
    <row r="38" spans="1:5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</row>
    <row r="39" spans="1:5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</row>
    <row r="40" spans="1:5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</row>
    <row r="41" spans="1:5" ht="14.25">
      <c r="A41" s="53" t="s">
        <v>43</v>
      </c>
      <c r="B41" s="34"/>
      <c r="C41" s="34"/>
      <c r="D41" s="44"/>
      <c r="E41" s="32">
        <f>+E42+E43</f>
        <v>150</v>
      </c>
    </row>
    <row r="42" spans="1:5" ht="14.25">
      <c r="A42" s="5" t="s">
        <v>43</v>
      </c>
      <c r="B42" s="34" t="s">
        <v>0</v>
      </c>
      <c r="C42" s="34">
        <v>2</v>
      </c>
      <c r="D42" s="44">
        <v>50</v>
      </c>
      <c r="E42" s="37">
        <f>+D42*C42</f>
        <v>100</v>
      </c>
    </row>
    <row r="43" spans="1:5" ht="14.25">
      <c r="A43" s="5" t="s">
        <v>86</v>
      </c>
      <c r="B43" s="34" t="s">
        <v>0</v>
      </c>
      <c r="C43" s="34">
        <v>1</v>
      </c>
      <c r="D43" s="44">
        <v>50</v>
      </c>
      <c r="E43" s="37">
        <f>+D43*C43</f>
        <v>50</v>
      </c>
    </row>
    <row r="44" spans="1:5" ht="14.25">
      <c r="A44" s="53" t="s">
        <v>45</v>
      </c>
      <c r="B44" s="34"/>
      <c r="C44" s="34"/>
      <c r="D44" s="44"/>
      <c r="E44" s="32">
        <f>+E45</f>
        <v>500</v>
      </c>
    </row>
    <row r="45" spans="1:5" ht="14.25">
      <c r="A45" s="5" t="s">
        <v>46</v>
      </c>
      <c r="B45" s="34" t="s">
        <v>0</v>
      </c>
      <c r="C45" s="34">
        <v>10</v>
      </c>
      <c r="D45" s="44">
        <v>50</v>
      </c>
      <c r="E45" s="37">
        <f>+D45*C45</f>
        <v>500</v>
      </c>
    </row>
    <row r="46" spans="1:5" ht="14.25">
      <c r="A46" s="53" t="s">
        <v>47</v>
      </c>
      <c r="B46" s="34"/>
      <c r="C46" s="34"/>
      <c r="D46" s="44"/>
      <c r="E46" s="32">
        <f>+E47+E48+E49</f>
        <v>800</v>
      </c>
    </row>
    <row r="47" spans="1:5" ht="14.25">
      <c r="A47" s="5" t="s">
        <v>48</v>
      </c>
      <c r="B47" s="34" t="s">
        <v>0</v>
      </c>
      <c r="C47" s="34">
        <v>8</v>
      </c>
      <c r="D47" s="44">
        <v>50</v>
      </c>
      <c r="E47" s="37">
        <f>+D47*C47</f>
        <v>400</v>
      </c>
    </row>
    <row r="48" spans="1:5" ht="14.25">
      <c r="A48" s="5" t="s">
        <v>49</v>
      </c>
      <c r="B48" s="34" t="s">
        <v>0</v>
      </c>
      <c r="C48" s="34">
        <v>4</v>
      </c>
      <c r="D48" s="44">
        <v>50</v>
      </c>
      <c r="E48" s="37">
        <f>+D48*C48</f>
        <v>200</v>
      </c>
    </row>
    <row r="49" spans="1:5" ht="14.25">
      <c r="A49" s="5" t="s">
        <v>50</v>
      </c>
      <c r="B49" s="34" t="s">
        <v>0</v>
      </c>
      <c r="C49" s="34">
        <v>4</v>
      </c>
      <c r="D49" s="44">
        <v>50</v>
      </c>
      <c r="E49" s="37">
        <f>+D49*C49</f>
        <v>200</v>
      </c>
    </row>
    <row r="50" spans="1:5" ht="14.25">
      <c r="A50" s="5" t="s">
        <v>106</v>
      </c>
      <c r="B50" s="34" t="s">
        <v>0</v>
      </c>
      <c r="C50" s="34">
        <v>5</v>
      </c>
      <c r="D50" s="44">
        <v>50</v>
      </c>
      <c r="E50" s="37">
        <f>+D50*C50</f>
        <v>250</v>
      </c>
    </row>
    <row r="51" spans="1:5" ht="14.25">
      <c r="A51" s="53" t="s">
        <v>51</v>
      </c>
      <c r="B51" s="34"/>
      <c r="C51" s="34"/>
      <c r="D51" s="44"/>
      <c r="E51" s="32">
        <f>+E52+E54+E55+E56</f>
        <v>850</v>
      </c>
    </row>
    <row r="52" spans="1:5" ht="14.25">
      <c r="A52" s="5" t="s">
        <v>107</v>
      </c>
      <c r="B52" s="34" t="s">
        <v>0</v>
      </c>
      <c r="C52" s="34">
        <v>6</v>
      </c>
      <c r="D52" s="44">
        <v>50</v>
      </c>
      <c r="E52" s="37">
        <f>+D52*C52</f>
        <v>300</v>
      </c>
    </row>
    <row r="53" spans="1:5" ht="14.25">
      <c r="A53" s="5" t="s">
        <v>108</v>
      </c>
      <c r="B53" s="34" t="s">
        <v>0</v>
      </c>
      <c r="C53" s="34">
        <v>5</v>
      </c>
      <c r="D53" s="44">
        <v>50</v>
      </c>
      <c r="E53" s="37">
        <f>+D53*C53</f>
        <v>250</v>
      </c>
    </row>
    <row r="54" spans="1:5" ht="14.25">
      <c r="A54" s="5" t="s">
        <v>79</v>
      </c>
      <c r="B54" s="34" t="s">
        <v>0</v>
      </c>
      <c r="C54" s="34">
        <v>6</v>
      </c>
      <c r="D54" s="44">
        <v>50</v>
      </c>
      <c r="E54" s="37">
        <f>+D54*C54</f>
        <v>300</v>
      </c>
    </row>
    <row r="55" spans="1:5" ht="14.25">
      <c r="A55" s="5" t="s">
        <v>78</v>
      </c>
      <c r="B55" s="34" t="s">
        <v>0</v>
      </c>
      <c r="C55" s="34">
        <v>5</v>
      </c>
      <c r="D55" s="44">
        <v>50</v>
      </c>
      <c r="E55" s="37">
        <f>+D55*C55</f>
        <v>250</v>
      </c>
    </row>
    <row r="56" spans="1:5" ht="14.25" hidden="1">
      <c r="A56" s="5"/>
      <c r="B56" s="34"/>
      <c r="C56" s="34"/>
      <c r="D56" s="44"/>
      <c r="E56" s="37"/>
    </row>
    <row r="57" spans="1:5" ht="14.25">
      <c r="A57" s="114" t="s">
        <v>53</v>
      </c>
      <c r="B57" s="115" t="s">
        <v>0</v>
      </c>
      <c r="C57" s="115">
        <v>2</v>
      </c>
      <c r="D57" s="116">
        <v>50</v>
      </c>
      <c r="E57" s="116">
        <f>+D57*C57</f>
        <v>100</v>
      </c>
    </row>
    <row r="58" spans="1:5" ht="12.75">
      <c r="A58" s="25" t="s">
        <v>54</v>
      </c>
      <c r="B58" s="26"/>
      <c r="C58" s="26"/>
      <c r="D58" s="54"/>
      <c r="E58" s="27">
        <f>+E59</f>
        <v>420</v>
      </c>
    </row>
    <row r="59" spans="1:5" ht="12.75">
      <c r="A59" s="51" t="s">
        <v>55</v>
      </c>
      <c r="B59" s="4"/>
      <c r="C59" s="4"/>
      <c r="D59" s="31"/>
      <c r="E59" s="52">
        <f>+E60+E61+E62+E63</f>
        <v>420</v>
      </c>
    </row>
    <row r="60" spans="1:5" ht="14.25">
      <c r="A60" s="5" t="s">
        <v>56</v>
      </c>
      <c r="B60" s="34" t="s">
        <v>57</v>
      </c>
      <c r="C60" s="34">
        <v>4</v>
      </c>
      <c r="D60" s="44">
        <v>60</v>
      </c>
      <c r="E60" s="37">
        <f>+D60*C60</f>
        <v>240</v>
      </c>
    </row>
    <row r="61" spans="1:5" ht="14.25">
      <c r="A61" s="5" t="s">
        <v>58</v>
      </c>
      <c r="B61" s="34" t="s">
        <v>57</v>
      </c>
      <c r="C61" s="34">
        <v>2</v>
      </c>
      <c r="D61" s="44">
        <v>60</v>
      </c>
      <c r="E61" s="37">
        <f>+D61*C61</f>
        <v>120</v>
      </c>
    </row>
    <row r="62" spans="1:5" ht="14.25">
      <c r="A62" s="5" t="s">
        <v>59</v>
      </c>
      <c r="B62" s="34" t="s">
        <v>57</v>
      </c>
      <c r="C62" s="34">
        <v>1</v>
      </c>
      <c r="D62" s="44">
        <v>60</v>
      </c>
      <c r="E62" s="37">
        <f>+D62*C62</f>
        <v>60</v>
      </c>
    </row>
    <row r="63" spans="1:5" ht="14.25" hidden="1">
      <c r="A63" s="5"/>
      <c r="B63" s="34"/>
      <c r="C63" s="34"/>
      <c r="D63" s="44"/>
      <c r="E63" s="37"/>
    </row>
    <row r="64" spans="1:5" ht="6" customHeight="1">
      <c r="A64" s="5"/>
      <c r="B64" s="34"/>
      <c r="C64" s="34"/>
      <c r="D64" s="37"/>
      <c r="E64" s="37"/>
    </row>
    <row r="65" spans="1:5" ht="12.75">
      <c r="A65" s="25" t="s">
        <v>60</v>
      </c>
      <c r="B65" s="26"/>
      <c r="C65" s="26"/>
      <c r="D65" s="54"/>
      <c r="E65" s="27">
        <f>SUM(E66:E69)</f>
        <v>341</v>
      </c>
    </row>
    <row r="66" spans="1:5" ht="6" customHeight="1">
      <c r="A66" s="55"/>
      <c r="B66" s="34"/>
      <c r="C66" s="34"/>
      <c r="D66" s="44"/>
      <c r="E66" s="37"/>
    </row>
    <row r="67" spans="1:5" ht="14.25">
      <c r="A67" s="55" t="s">
        <v>62</v>
      </c>
      <c r="B67" s="34" t="s">
        <v>63</v>
      </c>
      <c r="C67" s="56">
        <v>1</v>
      </c>
      <c r="D67" s="44">
        <v>200</v>
      </c>
      <c r="E67" s="37">
        <f>+D67*C67</f>
        <v>200</v>
      </c>
    </row>
    <row r="68" spans="1:5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</row>
    <row r="69" spans="1:5" ht="14.25">
      <c r="A69" s="55" t="s">
        <v>66</v>
      </c>
      <c r="B69" s="58">
        <v>0.04</v>
      </c>
      <c r="C69" s="56">
        <v>63</v>
      </c>
      <c r="D69" s="44">
        <f>D52*B69</f>
        <v>2</v>
      </c>
      <c r="E69" s="37">
        <f>C69*D69</f>
        <v>126</v>
      </c>
    </row>
    <row r="70" spans="1:5" ht="9" customHeight="1">
      <c r="A70" s="5"/>
      <c r="B70" s="34"/>
      <c r="C70" s="34"/>
      <c r="D70" s="44"/>
      <c r="E70" s="37"/>
    </row>
    <row r="71" spans="1:5" ht="12.75">
      <c r="A71" s="59" t="s">
        <v>67</v>
      </c>
      <c r="B71" s="28"/>
      <c r="C71" s="28"/>
      <c r="D71" s="60"/>
      <c r="E71" s="61">
        <f>SUM(E72:E78)</f>
        <v>352.66</v>
      </c>
    </row>
    <row r="72" spans="1:5" ht="9" customHeight="1">
      <c r="A72" s="62"/>
      <c r="B72" s="4"/>
      <c r="C72" s="63"/>
      <c r="D72" s="64"/>
      <c r="E72" s="31"/>
    </row>
    <row r="73" spans="1:5" ht="14.25" hidden="1">
      <c r="A73" s="65"/>
      <c r="B73" s="34"/>
      <c r="C73" s="66"/>
      <c r="D73" s="44"/>
      <c r="E73" s="37"/>
    </row>
    <row r="74" spans="1:5" ht="14.25">
      <c r="A74" s="65" t="s">
        <v>82</v>
      </c>
      <c r="B74" s="34" t="s">
        <v>68</v>
      </c>
      <c r="C74" s="66">
        <v>3</v>
      </c>
      <c r="D74" s="44"/>
      <c r="E74" s="37">
        <f>E14*3/100</f>
        <v>141.33</v>
      </c>
    </row>
    <row r="75" spans="1:5" ht="14.25" hidden="1">
      <c r="A75" s="65"/>
      <c r="B75" s="34"/>
      <c r="C75" s="66"/>
      <c r="D75" s="44"/>
      <c r="E75" s="37"/>
    </row>
    <row r="76" spans="1:5" ht="14.25">
      <c r="A76" s="65" t="s">
        <v>69</v>
      </c>
      <c r="B76" s="34" t="s">
        <v>68</v>
      </c>
      <c r="C76" s="68">
        <v>3</v>
      </c>
      <c r="D76" s="44"/>
      <c r="E76" s="37">
        <f>E14*C76/100</f>
        <v>141.33</v>
      </c>
    </row>
    <row r="77" spans="1:5" ht="14.25">
      <c r="A77" s="65" t="s">
        <v>70</v>
      </c>
      <c r="B77" s="34" t="s">
        <v>71</v>
      </c>
      <c r="C77" s="68">
        <v>1</v>
      </c>
      <c r="D77" s="44">
        <v>50</v>
      </c>
      <c r="E77" s="37">
        <f>C77*D77</f>
        <v>50</v>
      </c>
    </row>
    <row r="78" spans="1:5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</row>
    <row r="79" spans="2:5" ht="7.5" customHeight="1" thickBot="1">
      <c r="B79" s="1"/>
      <c r="C79" s="1"/>
      <c r="D79" s="72"/>
      <c r="E79" s="72"/>
    </row>
    <row r="80" spans="1:5" ht="13.5" thickBot="1">
      <c r="A80" s="73" t="s">
        <v>73</v>
      </c>
      <c r="B80" s="74"/>
      <c r="C80" s="74"/>
      <c r="D80" s="75"/>
      <c r="E80" s="91">
        <f>E14+E71</f>
        <v>5063.66</v>
      </c>
    </row>
    <row r="81" spans="1:5" ht="13.5" thickBot="1">
      <c r="A81" s="76"/>
      <c r="B81" s="77"/>
      <c r="C81" s="77"/>
      <c r="D81" s="78"/>
      <c r="E81" s="92"/>
    </row>
    <row r="82" spans="1:5" ht="12.75">
      <c r="A82" s="2"/>
      <c r="B82" s="2"/>
      <c r="C82" s="2"/>
      <c r="D82" s="9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</sheetData>
  <sheetProtection/>
  <mergeCells count="2">
    <mergeCell ref="A2:E2"/>
    <mergeCell ref="A1:E1"/>
  </mergeCells>
  <printOptions horizontalCentered="1" verticalCentered="1"/>
  <pageMargins left="0.984251968503937" right="0.7874015748031497" top="0.984251968503937" bottom="0.98425196850393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0">
      <selection activeCell="E68" sqref="E68"/>
    </sheetView>
  </sheetViews>
  <sheetFormatPr defaultColWidth="11.421875" defaultRowHeight="12.75"/>
  <cols>
    <col min="1" max="1" width="41.421875" style="0" customWidth="1"/>
    <col min="2" max="2" width="12.8515625" style="0" customWidth="1"/>
    <col min="4" max="4" width="14.140625" style="0" customWidth="1"/>
    <col min="5" max="5" width="15.57421875" style="0" customWidth="1"/>
  </cols>
  <sheetData>
    <row r="1" spans="1:8" ht="18">
      <c r="A1" s="151" t="s">
        <v>109</v>
      </c>
      <c r="B1" s="151"/>
      <c r="C1" s="151"/>
      <c r="D1" s="151"/>
      <c r="E1" s="151"/>
      <c r="F1" s="2"/>
      <c r="G1" s="2"/>
      <c r="H1" s="2"/>
    </row>
    <row r="2" spans="1:8" ht="15.75">
      <c r="A2" s="150" t="s">
        <v>211</v>
      </c>
      <c r="B2" s="150"/>
      <c r="C2" s="150"/>
      <c r="D2" s="150"/>
      <c r="E2" s="150"/>
      <c r="F2" s="2"/>
      <c r="G2" s="2"/>
      <c r="H2" s="2"/>
    </row>
    <row r="3" spans="1:8" ht="8.25" customHeight="1">
      <c r="A3" s="10"/>
      <c r="B3" s="1"/>
      <c r="F3" s="2"/>
      <c r="G3" s="2"/>
      <c r="H3" s="2"/>
    </row>
    <row r="4" spans="1:8" ht="12.75">
      <c r="A4" s="7" t="s">
        <v>4</v>
      </c>
      <c r="B4" s="11" t="s">
        <v>5</v>
      </c>
      <c r="C4" s="7" t="s">
        <v>80</v>
      </c>
      <c r="D4" s="13"/>
      <c r="E4" s="11" t="s">
        <v>112</v>
      </c>
      <c r="F4" s="2"/>
      <c r="G4" s="2"/>
      <c r="H4" s="2"/>
    </row>
    <row r="5" spans="1:8" ht="12.75">
      <c r="A5" s="14" t="s">
        <v>6</v>
      </c>
      <c r="B5" s="15" t="s">
        <v>110</v>
      </c>
      <c r="C5" s="14" t="s">
        <v>7</v>
      </c>
      <c r="D5" s="16"/>
      <c r="E5" s="15" t="s">
        <v>103</v>
      </c>
      <c r="F5" s="2"/>
      <c r="G5" s="2"/>
      <c r="H5" s="2"/>
    </row>
    <row r="6" spans="1:8" ht="12.75">
      <c r="A6" s="14" t="s">
        <v>75</v>
      </c>
      <c r="B6" s="15" t="s">
        <v>111</v>
      </c>
      <c r="C6" s="14" t="s">
        <v>8</v>
      </c>
      <c r="D6" s="16"/>
      <c r="E6" s="15" t="s">
        <v>9</v>
      </c>
      <c r="F6" s="2"/>
      <c r="G6" s="2"/>
      <c r="H6" s="2"/>
    </row>
    <row r="7" spans="1:8" ht="12.75">
      <c r="A7" s="14" t="s">
        <v>10</v>
      </c>
      <c r="B7" s="15" t="s">
        <v>113</v>
      </c>
      <c r="C7" s="90" t="s">
        <v>76</v>
      </c>
      <c r="D7" s="16"/>
      <c r="E7" s="17">
        <v>2450</v>
      </c>
      <c r="F7" s="2"/>
      <c r="G7" s="2"/>
      <c r="H7" s="2"/>
    </row>
    <row r="8" spans="1:8" ht="12.75">
      <c r="A8" s="8" t="s">
        <v>11</v>
      </c>
      <c r="B8" s="18">
        <v>3.2</v>
      </c>
      <c r="C8" s="8" t="s">
        <v>12</v>
      </c>
      <c r="D8" s="19"/>
      <c r="E8" s="20">
        <v>43187</v>
      </c>
      <c r="F8" s="2"/>
      <c r="G8" s="2"/>
      <c r="H8" s="2"/>
    </row>
    <row r="9" spans="2:8" ht="8.25" customHeight="1" thickBot="1">
      <c r="B9" s="1"/>
      <c r="E9" s="135"/>
      <c r="F9" s="2"/>
      <c r="G9" s="2"/>
      <c r="H9" s="2"/>
    </row>
    <row r="10" spans="1:8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2"/>
      <c r="G10" s="2"/>
      <c r="H10" s="2"/>
    </row>
    <row r="11" spans="1:8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2"/>
      <c r="G11" s="2"/>
      <c r="H11" s="2"/>
    </row>
    <row r="12" spans="1:8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2"/>
      <c r="G12" s="2"/>
      <c r="H12" s="2"/>
    </row>
    <row r="13" spans="2:8" ht="8.25" customHeight="1">
      <c r="B13" s="1"/>
      <c r="F13" s="2"/>
      <c r="G13" s="2"/>
      <c r="H13" s="2"/>
    </row>
    <row r="14" spans="1:8" ht="12.75">
      <c r="A14" s="25" t="s">
        <v>25</v>
      </c>
      <c r="B14" s="26"/>
      <c r="C14" s="6"/>
      <c r="D14" s="6"/>
      <c r="E14" s="27">
        <f>E15+E35+E58+E65</f>
        <v>3178</v>
      </c>
      <c r="F14" s="2"/>
      <c r="G14" s="2"/>
      <c r="H14" s="2"/>
    </row>
    <row r="15" spans="1:8" ht="12.75">
      <c r="A15" s="25" t="s">
        <v>26</v>
      </c>
      <c r="B15" s="28"/>
      <c r="C15" s="12"/>
      <c r="D15" s="12"/>
      <c r="E15" s="27">
        <f>+E16+E18+E23</f>
        <v>479</v>
      </c>
      <c r="F15" s="2"/>
      <c r="G15" s="2"/>
      <c r="H15" s="2"/>
    </row>
    <row r="16" spans="1:8" ht="12.75">
      <c r="A16" s="29" t="s">
        <v>27</v>
      </c>
      <c r="B16" s="4"/>
      <c r="C16" s="30"/>
      <c r="D16" s="31"/>
      <c r="E16" s="32">
        <f>+E17</f>
        <v>200</v>
      </c>
      <c r="F16" s="2"/>
      <c r="G16" s="2"/>
      <c r="H16" s="2"/>
    </row>
    <row r="17" spans="1:8" ht="14.25">
      <c r="A17" s="33" t="s">
        <v>27</v>
      </c>
      <c r="B17" s="34" t="s">
        <v>1</v>
      </c>
      <c r="C17" s="35">
        <v>10</v>
      </c>
      <c r="D17" s="36">
        <v>20</v>
      </c>
      <c r="E17" s="37">
        <f>+D17*C17</f>
        <v>200</v>
      </c>
      <c r="F17" s="2"/>
      <c r="G17" s="2"/>
      <c r="H17" s="2"/>
    </row>
    <row r="18" spans="1:8" ht="12.75">
      <c r="A18" s="38" t="s">
        <v>28</v>
      </c>
      <c r="B18" s="34"/>
      <c r="C18" s="9"/>
      <c r="D18" s="37"/>
      <c r="E18" s="32">
        <f>+E19+E20+E21+E22</f>
        <v>264</v>
      </c>
      <c r="F18" s="2"/>
      <c r="G18" s="2"/>
      <c r="H18" s="2"/>
    </row>
    <row r="19" spans="1:8" ht="14.25">
      <c r="A19" s="39" t="s">
        <v>29</v>
      </c>
      <c r="B19" s="34" t="s">
        <v>1</v>
      </c>
      <c r="C19" s="40">
        <v>100</v>
      </c>
      <c r="D19" s="36">
        <v>1.2</v>
      </c>
      <c r="E19" s="37">
        <f>+D19*C19</f>
        <v>120</v>
      </c>
      <c r="F19" s="2"/>
      <c r="G19" s="2"/>
      <c r="H19" s="2"/>
    </row>
    <row r="20" spans="1:8" ht="14.25">
      <c r="A20" s="39" t="s">
        <v>30</v>
      </c>
      <c r="B20" s="34" t="s">
        <v>1</v>
      </c>
      <c r="C20" s="40">
        <v>80</v>
      </c>
      <c r="D20" s="36">
        <v>1.3</v>
      </c>
      <c r="E20" s="37">
        <f>+D20*C20</f>
        <v>104</v>
      </c>
      <c r="F20" s="2"/>
      <c r="G20" s="2"/>
      <c r="H20" s="2"/>
    </row>
    <row r="21" spans="1:8" ht="14.25">
      <c r="A21" s="39" t="s">
        <v>141</v>
      </c>
      <c r="B21" s="34" t="s">
        <v>1</v>
      </c>
      <c r="C21" s="40">
        <v>500</v>
      </c>
      <c r="D21" s="36">
        <v>0.08</v>
      </c>
      <c r="E21" s="37">
        <f>+D21*C21</f>
        <v>40</v>
      </c>
      <c r="F21" s="2"/>
      <c r="G21" s="2"/>
      <c r="H21" s="2"/>
    </row>
    <row r="22" spans="1:8" ht="14.25" hidden="1">
      <c r="A22" s="41"/>
      <c r="B22" s="34"/>
      <c r="C22" s="40"/>
      <c r="D22" s="36"/>
      <c r="E22" s="37"/>
      <c r="F22" s="2"/>
      <c r="G22" s="2"/>
      <c r="H22" s="2"/>
    </row>
    <row r="23" spans="1:8" ht="12.75">
      <c r="A23" s="38" t="s">
        <v>32</v>
      </c>
      <c r="B23" s="34"/>
      <c r="C23" s="9"/>
      <c r="D23" s="37"/>
      <c r="E23" s="32">
        <f>+E24+E25+E26+E27</f>
        <v>15</v>
      </c>
      <c r="F23" s="2"/>
      <c r="G23" s="2"/>
      <c r="H23" s="2"/>
    </row>
    <row r="24" spans="1:8" ht="14.25" hidden="1">
      <c r="A24" s="42"/>
      <c r="B24" s="43"/>
      <c r="C24" s="9"/>
      <c r="D24" s="44"/>
      <c r="E24" s="37"/>
      <c r="F24" s="2"/>
      <c r="G24" s="2"/>
      <c r="H24" s="2"/>
    </row>
    <row r="25" spans="1:8" ht="14.25" hidden="1">
      <c r="A25" s="42"/>
      <c r="B25" s="43"/>
      <c r="C25" s="9"/>
      <c r="D25" s="44"/>
      <c r="E25" s="37"/>
      <c r="F25" s="2"/>
      <c r="G25" s="2"/>
      <c r="H25" s="2"/>
    </row>
    <row r="26" spans="1:8" ht="14.25">
      <c r="A26" s="42" t="s">
        <v>35</v>
      </c>
      <c r="B26" s="43" t="s">
        <v>1</v>
      </c>
      <c r="C26" s="9">
        <v>1</v>
      </c>
      <c r="D26" s="44">
        <v>15</v>
      </c>
      <c r="E26" s="37">
        <f>+D26*C26</f>
        <v>15</v>
      </c>
      <c r="F26" s="2"/>
      <c r="G26" s="2"/>
      <c r="H26" s="2"/>
    </row>
    <row r="27" spans="1:8" ht="14.25">
      <c r="A27" s="42" t="s">
        <v>36</v>
      </c>
      <c r="B27" s="43" t="s">
        <v>2</v>
      </c>
      <c r="C27" s="9">
        <v>0</v>
      </c>
      <c r="D27" s="44">
        <v>0</v>
      </c>
      <c r="E27" s="37">
        <f>+D27*C27</f>
        <v>0</v>
      </c>
      <c r="F27" s="2"/>
      <c r="G27" s="2"/>
      <c r="H27" s="2"/>
    </row>
    <row r="28" spans="1:8" ht="14.25" hidden="1">
      <c r="A28" s="42"/>
      <c r="B28" s="43"/>
      <c r="C28" s="9"/>
      <c r="D28" s="44"/>
      <c r="E28" s="37"/>
      <c r="F28" s="2"/>
      <c r="G28" s="2"/>
      <c r="H28" s="2"/>
    </row>
    <row r="29" spans="1:8" ht="14.25" hidden="1">
      <c r="A29" s="42"/>
      <c r="B29" s="43"/>
      <c r="C29" s="9"/>
      <c r="D29" s="44"/>
      <c r="E29" s="37"/>
      <c r="F29" s="2"/>
      <c r="G29" s="2"/>
      <c r="H29" s="2"/>
    </row>
    <row r="30" spans="1:8" ht="14.25" hidden="1">
      <c r="A30" s="42"/>
      <c r="B30" s="43"/>
      <c r="C30" s="9"/>
      <c r="D30" s="44"/>
      <c r="E30" s="37"/>
      <c r="F30" s="2"/>
      <c r="G30" s="2"/>
      <c r="H30" s="2"/>
    </row>
    <row r="31" spans="1:8" ht="14.25" hidden="1">
      <c r="A31" s="42"/>
      <c r="B31" s="43"/>
      <c r="C31" s="9"/>
      <c r="D31" s="44"/>
      <c r="E31" s="37"/>
      <c r="F31" s="2"/>
      <c r="G31" s="2"/>
      <c r="H31" s="2"/>
    </row>
    <row r="32" spans="1:8" ht="14.25" hidden="1">
      <c r="A32" s="42"/>
      <c r="B32" s="43"/>
      <c r="C32" s="9"/>
      <c r="D32" s="44"/>
      <c r="E32" s="37"/>
      <c r="F32" s="2"/>
      <c r="G32" s="2"/>
      <c r="H32" s="2"/>
    </row>
    <row r="33" spans="1:8" ht="14.25" hidden="1">
      <c r="A33" s="42"/>
      <c r="B33" s="43"/>
      <c r="C33" s="9"/>
      <c r="D33" s="44"/>
      <c r="E33" s="37"/>
      <c r="F33" s="2"/>
      <c r="G33" s="2"/>
      <c r="H33" s="2"/>
    </row>
    <row r="34" spans="1:8" ht="12.75">
      <c r="A34" s="8"/>
      <c r="B34" s="45"/>
      <c r="C34" s="46"/>
      <c r="D34" s="47"/>
      <c r="E34" s="47"/>
      <c r="F34" s="2"/>
      <c r="G34" s="2"/>
      <c r="H34" s="2"/>
    </row>
    <row r="35" spans="1:8" ht="12.75">
      <c r="A35" s="25" t="s">
        <v>37</v>
      </c>
      <c r="B35" s="3" t="s">
        <v>0</v>
      </c>
      <c r="C35" s="48">
        <f>SUM(C37:C57)</f>
        <v>52</v>
      </c>
      <c r="D35" s="49"/>
      <c r="E35" s="50">
        <f>+E36+E41+E44+E46+E51</f>
        <v>2000</v>
      </c>
      <c r="F35" s="2"/>
      <c r="G35" s="2"/>
      <c r="H35" s="2"/>
    </row>
    <row r="36" spans="1:8" ht="12.75">
      <c r="A36" s="51" t="s">
        <v>38</v>
      </c>
      <c r="B36" s="4"/>
      <c r="C36" s="4"/>
      <c r="D36" s="31"/>
      <c r="E36" s="52">
        <f>+E37+E38+E39+E40</f>
        <v>250</v>
      </c>
      <c r="F36" s="2"/>
      <c r="G36" s="2"/>
      <c r="H36" s="2"/>
    </row>
    <row r="37" spans="1:8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  <c r="F37" s="2"/>
      <c r="G37" s="2"/>
      <c r="H37" s="2"/>
    </row>
    <row r="38" spans="1:8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  <c r="F38" s="2"/>
      <c r="G38" s="2"/>
      <c r="H38" s="2"/>
    </row>
    <row r="39" spans="1:8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  <c r="F39" s="2"/>
      <c r="G39" s="2"/>
      <c r="H39" s="2"/>
    </row>
    <row r="40" spans="1:8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  <c r="F40" s="2"/>
      <c r="G40" s="2"/>
      <c r="H40" s="2"/>
    </row>
    <row r="41" spans="1:8" ht="14.25">
      <c r="A41" s="53" t="s">
        <v>43</v>
      </c>
      <c r="B41" s="34"/>
      <c r="C41" s="34"/>
      <c r="D41" s="44"/>
      <c r="E41" s="32">
        <f>+E42+E43</f>
        <v>150</v>
      </c>
      <c r="F41" s="2"/>
      <c r="G41" s="2"/>
      <c r="H41" s="2"/>
    </row>
    <row r="42" spans="1:8" ht="14.25">
      <c r="A42" s="5" t="s">
        <v>43</v>
      </c>
      <c r="B42" s="34" t="s">
        <v>0</v>
      </c>
      <c r="C42" s="34">
        <v>1</v>
      </c>
      <c r="D42" s="44">
        <v>50</v>
      </c>
      <c r="E42" s="37">
        <f>+D42*C42</f>
        <v>50</v>
      </c>
      <c r="F42" s="2"/>
      <c r="G42" s="2"/>
      <c r="H42" s="2"/>
    </row>
    <row r="43" spans="1:8" ht="14.25">
      <c r="A43" s="5" t="s">
        <v>114</v>
      </c>
      <c r="B43" s="34" t="s">
        <v>0</v>
      </c>
      <c r="C43" s="34">
        <v>2</v>
      </c>
      <c r="D43" s="44">
        <v>50</v>
      </c>
      <c r="E43" s="37">
        <f>+D43*C43</f>
        <v>100</v>
      </c>
      <c r="F43" s="2"/>
      <c r="G43" s="2"/>
      <c r="H43" s="2"/>
    </row>
    <row r="44" spans="1:8" ht="14.25">
      <c r="A44" s="53" t="s">
        <v>45</v>
      </c>
      <c r="B44" s="34"/>
      <c r="C44" s="34"/>
      <c r="D44" s="44"/>
      <c r="E44" s="32">
        <f>+E45</f>
        <v>500</v>
      </c>
      <c r="F44" s="2"/>
      <c r="G44" s="2"/>
      <c r="H44" s="2"/>
    </row>
    <row r="45" spans="1:8" ht="14.25">
      <c r="A45" s="5" t="s">
        <v>46</v>
      </c>
      <c r="B45" s="34" t="s">
        <v>0</v>
      </c>
      <c r="C45" s="34">
        <v>10</v>
      </c>
      <c r="D45" s="44">
        <v>50</v>
      </c>
      <c r="E45" s="37">
        <f>+D45*C45</f>
        <v>500</v>
      </c>
      <c r="F45" s="2"/>
      <c r="G45" s="2"/>
      <c r="H45" s="2"/>
    </row>
    <row r="46" spans="1:8" ht="14.25">
      <c r="A46" s="53" t="s">
        <v>47</v>
      </c>
      <c r="B46" s="34"/>
      <c r="C46" s="34"/>
      <c r="D46" s="44"/>
      <c r="E46" s="32">
        <f>+E47+E48+E49</f>
        <v>500</v>
      </c>
      <c r="F46" s="2"/>
      <c r="G46" s="2"/>
      <c r="H46" s="2"/>
    </row>
    <row r="47" spans="1:8" ht="14.25">
      <c r="A47" s="5" t="s">
        <v>48</v>
      </c>
      <c r="B47" s="34" t="s">
        <v>0</v>
      </c>
      <c r="C47" s="34">
        <v>5</v>
      </c>
      <c r="D47" s="44">
        <v>50</v>
      </c>
      <c r="E47" s="37">
        <f>+D47*C47</f>
        <v>250</v>
      </c>
      <c r="F47" s="2"/>
      <c r="G47" s="2"/>
      <c r="H47" s="2"/>
    </row>
    <row r="48" spans="1:8" ht="14.25">
      <c r="A48" s="5" t="s">
        <v>49</v>
      </c>
      <c r="B48" s="34" t="s">
        <v>0</v>
      </c>
      <c r="C48" s="34">
        <v>3</v>
      </c>
      <c r="D48" s="44">
        <v>50</v>
      </c>
      <c r="E48" s="37">
        <f>+D48*C48</f>
        <v>150</v>
      </c>
      <c r="F48" s="2"/>
      <c r="G48" s="2"/>
      <c r="H48" s="2"/>
    </row>
    <row r="49" spans="1:8" ht="14.25">
      <c r="A49" s="5" t="s">
        <v>50</v>
      </c>
      <c r="B49" s="34" t="s">
        <v>0</v>
      </c>
      <c r="C49" s="34">
        <v>2</v>
      </c>
      <c r="D49" s="44">
        <v>50</v>
      </c>
      <c r="E49" s="37">
        <f>+D49*C49</f>
        <v>100</v>
      </c>
      <c r="F49" s="2"/>
      <c r="G49" s="2"/>
      <c r="H49" s="2"/>
    </row>
    <row r="50" spans="1:8" ht="14.25" hidden="1">
      <c r="A50" s="5"/>
      <c r="B50" s="34"/>
      <c r="C50" s="34"/>
      <c r="D50" s="44"/>
      <c r="E50" s="37"/>
      <c r="F50" s="2"/>
      <c r="G50" s="2"/>
      <c r="H50" s="2"/>
    </row>
    <row r="51" spans="1:8" ht="14.25">
      <c r="A51" s="53" t="s">
        <v>51</v>
      </c>
      <c r="B51" s="34"/>
      <c r="C51" s="34"/>
      <c r="D51" s="44"/>
      <c r="E51" s="32">
        <f>+E52+E54+E55+E56</f>
        <v>600</v>
      </c>
      <c r="F51" s="2"/>
      <c r="G51" s="2"/>
      <c r="H51" s="2"/>
    </row>
    <row r="52" spans="1:8" ht="14.25">
      <c r="A52" s="5" t="s">
        <v>52</v>
      </c>
      <c r="B52" s="34" t="s">
        <v>0</v>
      </c>
      <c r="C52" s="34">
        <v>8</v>
      </c>
      <c r="D52" s="44">
        <v>50</v>
      </c>
      <c r="E52" s="37">
        <f>+D52*C52</f>
        <v>400</v>
      </c>
      <c r="F52" s="2"/>
      <c r="G52" s="2"/>
      <c r="H52" s="2"/>
    </row>
    <row r="53" spans="1:8" ht="14.25">
      <c r="A53" s="5" t="s">
        <v>94</v>
      </c>
      <c r="B53" s="34" t="s">
        <v>0</v>
      </c>
      <c r="C53" s="34">
        <v>10</v>
      </c>
      <c r="D53" s="44">
        <v>50</v>
      </c>
      <c r="E53" s="37">
        <f>+D53*C53</f>
        <v>500</v>
      </c>
      <c r="F53" s="2"/>
      <c r="G53" s="2"/>
      <c r="H53" s="2"/>
    </row>
    <row r="54" spans="1:8" ht="14.25">
      <c r="A54" s="5" t="s">
        <v>79</v>
      </c>
      <c r="B54" s="34" t="s">
        <v>0</v>
      </c>
      <c r="C54" s="34">
        <v>4</v>
      </c>
      <c r="D54" s="44">
        <v>50</v>
      </c>
      <c r="E54" s="37">
        <f>+D54*C54</f>
        <v>200</v>
      </c>
      <c r="F54" s="2"/>
      <c r="G54" s="2"/>
      <c r="H54" s="2"/>
    </row>
    <row r="55" spans="1:8" ht="14.25" hidden="1">
      <c r="A55" s="5"/>
      <c r="B55" s="34"/>
      <c r="C55" s="34"/>
      <c r="D55" s="44"/>
      <c r="E55" s="37"/>
      <c r="F55" s="2"/>
      <c r="G55" s="2"/>
      <c r="H55" s="2"/>
    </row>
    <row r="56" spans="1:8" ht="14.25" hidden="1">
      <c r="A56" s="5"/>
      <c r="B56" s="34"/>
      <c r="C56" s="34"/>
      <c r="D56" s="44"/>
      <c r="E56" s="37"/>
      <c r="F56" s="2"/>
      <c r="G56" s="2"/>
      <c r="H56" s="2"/>
    </row>
    <row r="57" spans="1:8" ht="14.25">
      <c r="A57" s="5" t="s">
        <v>53</v>
      </c>
      <c r="B57" s="34" t="s">
        <v>0</v>
      </c>
      <c r="C57" s="34">
        <v>2</v>
      </c>
      <c r="D57" s="136">
        <v>50</v>
      </c>
      <c r="E57" s="37">
        <f>+D57*C57</f>
        <v>100</v>
      </c>
      <c r="F57" s="2"/>
      <c r="G57" s="2"/>
      <c r="H57" s="2"/>
    </row>
    <row r="58" spans="1:8" ht="12.75">
      <c r="A58" s="25" t="s">
        <v>54</v>
      </c>
      <c r="B58" s="26"/>
      <c r="C58" s="26"/>
      <c r="D58" s="54"/>
      <c r="E58" s="27">
        <f>+E59</f>
        <v>480</v>
      </c>
      <c r="F58" s="2"/>
      <c r="G58" s="2"/>
      <c r="H58" s="2"/>
    </row>
    <row r="59" spans="1:8" ht="12.75">
      <c r="A59" s="51" t="s">
        <v>55</v>
      </c>
      <c r="B59" s="4"/>
      <c r="C59" s="4"/>
      <c r="D59" s="31"/>
      <c r="E59" s="52">
        <f>+E60+E61+E62+E63</f>
        <v>480</v>
      </c>
      <c r="F59" s="2"/>
      <c r="G59" s="2"/>
      <c r="H59" s="2"/>
    </row>
    <row r="60" spans="1:8" ht="14.25">
      <c r="A60" s="5" t="s">
        <v>56</v>
      </c>
      <c r="B60" s="34" t="s">
        <v>57</v>
      </c>
      <c r="C60" s="34">
        <v>3</v>
      </c>
      <c r="D60" s="44">
        <v>80</v>
      </c>
      <c r="E60" s="37">
        <f>+D60*C60</f>
        <v>240</v>
      </c>
      <c r="F60" s="2"/>
      <c r="G60" s="2"/>
      <c r="H60" s="2"/>
    </row>
    <row r="61" spans="1:8" ht="14.25">
      <c r="A61" s="5" t="s">
        <v>58</v>
      </c>
      <c r="B61" s="34" t="s">
        <v>57</v>
      </c>
      <c r="C61" s="34">
        <v>2</v>
      </c>
      <c r="D61" s="44">
        <v>80</v>
      </c>
      <c r="E61" s="37">
        <f>+D61*C61</f>
        <v>160</v>
      </c>
      <c r="F61" s="2"/>
      <c r="G61" s="2"/>
      <c r="H61" s="2"/>
    </row>
    <row r="62" spans="1:8" ht="14.25">
      <c r="A62" s="5" t="s">
        <v>59</v>
      </c>
      <c r="B62" s="34" t="s">
        <v>57</v>
      </c>
      <c r="C62" s="34">
        <v>1</v>
      </c>
      <c r="D62" s="44">
        <v>80</v>
      </c>
      <c r="E62" s="37">
        <f>+D62*C62</f>
        <v>80</v>
      </c>
      <c r="F62" s="2"/>
      <c r="G62" s="2"/>
      <c r="H62" s="2"/>
    </row>
    <row r="63" spans="1:8" ht="14.25" hidden="1">
      <c r="A63" s="5"/>
      <c r="B63" s="34"/>
      <c r="C63" s="34"/>
      <c r="D63" s="44"/>
      <c r="E63" s="37"/>
      <c r="F63" s="2"/>
      <c r="G63" s="2"/>
      <c r="H63" s="2"/>
    </row>
    <row r="64" spans="1:8" ht="7.5" customHeight="1">
      <c r="A64" s="5"/>
      <c r="B64" s="34"/>
      <c r="C64" s="34"/>
      <c r="D64" s="37"/>
      <c r="E64" s="37"/>
      <c r="F64" s="2"/>
      <c r="G64" s="2"/>
      <c r="H64" s="2"/>
    </row>
    <row r="65" spans="1:8" ht="12.75">
      <c r="A65" s="25" t="s">
        <v>60</v>
      </c>
      <c r="B65" s="26"/>
      <c r="C65" s="26"/>
      <c r="D65" s="54"/>
      <c r="E65" s="27">
        <f>SUM(E66:E69)</f>
        <v>219</v>
      </c>
      <c r="F65" s="2"/>
      <c r="G65" s="2"/>
      <c r="H65" s="2"/>
    </row>
    <row r="66" spans="1:8" ht="4.5" customHeight="1">
      <c r="A66" s="55"/>
      <c r="B66" s="34"/>
      <c r="C66" s="34"/>
      <c r="D66" s="44"/>
      <c r="E66" s="37"/>
      <c r="F66" s="2"/>
      <c r="G66" s="2"/>
      <c r="H66" s="2"/>
    </row>
    <row r="67" spans="1:8" ht="14.25">
      <c r="A67" s="55" t="s">
        <v>62</v>
      </c>
      <c r="B67" s="34" t="s">
        <v>63</v>
      </c>
      <c r="C67" s="56">
        <v>1</v>
      </c>
      <c r="D67" s="44">
        <v>100</v>
      </c>
      <c r="E67" s="37">
        <f>+D67*C67</f>
        <v>100</v>
      </c>
      <c r="F67" s="2"/>
      <c r="G67" s="2"/>
      <c r="H67" s="2"/>
    </row>
    <row r="68" spans="1:8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  <c r="F68" s="2"/>
      <c r="G68" s="2"/>
      <c r="H68" s="2"/>
    </row>
    <row r="69" spans="1:8" ht="14.25">
      <c r="A69" s="55" t="s">
        <v>66</v>
      </c>
      <c r="B69" s="58">
        <v>0.04</v>
      </c>
      <c r="C69" s="56">
        <v>52</v>
      </c>
      <c r="D69" s="44">
        <f>D52*B69</f>
        <v>2</v>
      </c>
      <c r="E69" s="37">
        <f>C69*D69</f>
        <v>104</v>
      </c>
      <c r="F69" s="2"/>
      <c r="G69" s="2"/>
      <c r="H69" s="2"/>
    </row>
    <row r="70" spans="1:8" ht="9" customHeight="1">
      <c r="A70" s="5"/>
      <c r="B70" s="34"/>
      <c r="C70" s="34"/>
      <c r="D70" s="44"/>
      <c r="E70" s="37"/>
      <c r="F70" s="2"/>
      <c r="G70" s="2"/>
      <c r="H70" s="2"/>
    </row>
    <row r="71" spans="1:8" ht="12.75">
      <c r="A71" s="59" t="s">
        <v>67</v>
      </c>
      <c r="B71" s="28"/>
      <c r="C71" s="28"/>
      <c r="D71" s="60"/>
      <c r="E71" s="61">
        <f>SUM(E72:E78)</f>
        <v>260.68</v>
      </c>
      <c r="F71" s="2"/>
      <c r="G71" s="2"/>
      <c r="H71" s="2"/>
    </row>
    <row r="72" spans="1:8" ht="8.25" customHeight="1">
      <c r="A72" s="62"/>
      <c r="B72" s="4"/>
      <c r="C72" s="63"/>
      <c r="D72" s="64"/>
      <c r="E72" s="31"/>
      <c r="F72" s="2"/>
      <c r="G72" s="2"/>
      <c r="H72" s="2"/>
    </row>
    <row r="73" spans="1:8" ht="14.25" hidden="1">
      <c r="A73" s="65"/>
      <c r="B73" s="34"/>
      <c r="C73" s="66"/>
      <c r="D73" s="44"/>
      <c r="E73" s="37"/>
      <c r="F73" s="2"/>
      <c r="G73" s="2"/>
      <c r="H73" s="2"/>
    </row>
    <row r="74" spans="1:8" ht="14.25">
      <c r="A74" s="65" t="s">
        <v>82</v>
      </c>
      <c r="B74" s="34" t="s">
        <v>68</v>
      </c>
      <c r="C74" s="66">
        <v>3</v>
      </c>
      <c r="D74" s="44"/>
      <c r="E74" s="37">
        <f>E14*3/100</f>
        <v>95.34</v>
      </c>
      <c r="F74" s="2"/>
      <c r="G74" s="2"/>
      <c r="H74" s="2"/>
    </row>
    <row r="75" spans="1:8" ht="14.25" hidden="1">
      <c r="A75" s="65"/>
      <c r="B75" s="34"/>
      <c r="C75" s="66"/>
      <c r="D75" s="44"/>
      <c r="E75" s="37"/>
      <c r="F75" s="2"/>
      <c r="G75" s="2"/>
      <c r="H75" s="2"/>
    </row>
    <row r="76" spans="1:8" ht="14.25">
      <c r="A76" s="65" t="s">
        <v>69</v>
      </c>
      <c r="B76" s="34" t="s">
        <v>68</v>
      </c>
      <c r="C76" s="68">
        <v>3</v>
      </c>
      <c r="D76" s="44"/>
      <c r="E76" s="37">
        <f>E14*C76/100</f>
        <v>95.34</v>
      </c>
      <c r="F76" s="2"/>
      <c r="G76" s="2"/>
      <c r="H76" s="2"/>
    </row>
    <row r="77" spans="1:8" ht="14.25">
      <c r="A77" s="65" t="s">
        <v>70</v>
      </c>
      <c r="B77" s="34" t="s">
        <v>71</v>
      </c>
      <c r="C77" s="68">
        <v>1</v>
      </c>
      <c r="D77" s="44">
        <v>50</v>
      </c>
      <c r="E77" s="37">
        <f>C77*D77</f>
        <v>50</v>
      </c>
      <c r="F77" s="2"/>
      <c r="G77" s="2"/>
      <c r="H77" s="2"/>
    </row>
    <row r="78" spans="1:8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  <c r="F78" s="2"/>
      <c r="G78" s="2"/>
      <c r="H78" s="2"/>
    </row>
    <row r="79" spans="2:8" ht="13.5" thickBot="1">
      <c r="B79" s="1"/>
      <c r="C79" s="1"/>
      <c r="D79" s="72"/>
      <c r="E79" s="72"/>
      <c r="F79" s="2"/>
      <c r="G79" s="2"/>
      <c r="H79" s="2"/>
    </row>
    <row r="80" spans="1:8" ht="13.5" thickBot="1">
      <c r="A80" s="73" t="s">
        <v>73</v>
      </c>
      <c r="B80" s="74"/>
      <c r="C80" s="74"/>
      <c r="D80" s="75"/>
      <c r="E80" s="91">
        <f>E14+E71</f>
        <v>3438.68</v>
      </c>
      <c r="F80" s="2"/>
      <c r="G80" s="2"/>
      <c r="H80" s="2"/>
    </row>
    <row r="81" spans="1:8" ht="13.5" thickBot="1">
      <c r="A81" s="76"/>
      <c r="B81" s="77"/>
      <c r="C81" s="77"/>
      <c r="D81" s="78"/>
      <c r="E81" s="92"/>
      <c r="F81" s="2"/>
      <c r="G81" s="2"/>
      <c r="H81" s="2"/>
    </row>
    <row r="82" spans="1:8" ht="12.75">
      <c r="A82" s="2"/>
      <c r="B82" s="2"/>
      <c r="C82" s="2"/>
      <c r="D82" s="9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</sheetData>
  <sheetProtection/>
  <mergeCells count="2">
    <mergeCell ref="A2:E2"/>
    <mergeCell ref="A1:E1"/>
  </mergeCells>
  <printOptions horizontalCentered="1" verticalCentered="1"/>
  <pageMargins left="0.984251968503937" right="0.7874015748031497" top="0.984251968503937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5">
      <selection activeCell="E7" sqref="E7"/>
    </sheetView>
  </sheetViews>
  <sheetFormatPr defaultColWidth="11.421875" defaultRowHeight="12.75"/>
  <cols>
    <col min="1" max="1" width="42.28125" style="0" customWidth="1"/>
    <col min="2" max="2" width="15.8515625" style="0" customWidth="1"/>
    <col min="3" max="3" width="17.00390625" style="0" customWidth="1"/>
    <col min="4" max="4" width="14.140625" style="0" customWidth="1"/>
    <col min="5" max="5" width="15.140625" style="0" customWidth="1"/>
  </cols>
  <sheetData>
    <row r="1" spans="1:5" ht="18">
      <c r="A1" s="151" t="s">
        <v>117</v>
      </c>
      <c r="B1" s="151"/>
      <c r="C1" s="151"/>
      <c r="D1" s="151"/>
      <c r="E1" s="151"/>
    </row>
    <row r="2" spans="1:5" ht="15.75">
      <c r="A2" s="150" t="s">
        <v>211</v>
      </c>
      <c r="B2" s="150"/>
      <c r="C2" s="150"/>
      <c r="D2" s="150"/>
      <c r="E2" s="150"/>
    </row>
    <row r="3" spans="1:2" ht="12.75">
      <c r="A3" s="10"/>
      <c r="B3" s="1"/>
    </row>
    <row r="4" spans="1:5" ht="12.75">
      <c r="A4" s="7" t="s">
        <v>4</v>
      </c>
      <c r="B4" s="11" t="s">
        <v>5</v>
      </c>
      <c r="C4" s="7" t="s">
        <v>80</v>
      </c>
      <c r="D4" s="13"/>
      <c r="E4" s="11" t="s">
        <v>122</v>
      </c>
    </row>
    <row r="5" spans="1:5" ht="12.75">
      <c r="A5" s="14" t="s">
        <v>6</v>
      </c>
      <c r="B5" s="15" t="s">
        <v>118</v>
      </c>
      <c r="C5" s="14" t="s">
        <v>7</v>
      </c>
      <c r="D5" s="16"/>
      <c r="E5" s="15" t="s">
        <v>121</v>
      </c>
    </row>
    <row r="6" spans="1:5" ht="12.75">
      <c r="A6" s="14" t="s">
        <v>75</v>
      </c>
      <c r="B6" s="15" t="s">
        <v>119</v>
      </c>
      <c r="C6" s="14" t="s">
        <v>8</v>
      </c>
      <c r="D6" s="16"/>
      <c r="E6" s="15" t="s">
        <v>9</v>
      </c>
    </row>
    <row r="7" spans="1:5" ht="12.75">
      <c r="A7" s="14" t="s">
        <v>10</v>
      </c>
      <c r="B7" s="15" t="s">
        <v>120</v>
      </c>
      <c r="C7" s="90" t="s">
        <v>76</v>
      </c>
      <c r="D7" s="16"/>
      <c r="E7" s="17">
        <v>25000</v>
      </c>
    </row>
    <row r="8" spans="1:5" ht="12.75">
      <c r="A8" s="8" t="s">
        <v>11</v>
      </c>
      <c r="B8" s="18">
        <v>3.2</v>
      </c>
      <c r="C8" s="8" t="s">
        <v>12</v>
      </c>
      <c r="D8" s="19"/>
      <c r="E8" s="20">
        <v>43187</v>
      </c>
    </row>
    <row r="9" ht="13.5" thickBot="1">
      <c r="B9" s="1"/>
    </row>
    <row r="10" spans="1:5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</row>
    <row r="11" spans="1:5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</row>
    <row r="12" spans="1:5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</row>
    <row r="13" ht="12.75">
      <c r="B13" s="1"/>
    </row>
    <row r="14" spans="1:5" ht="12.75">
      <c r="A14" s="25" t="s">
        <v>25</v>
      </c>
      <c r="B14" s="26"/>
      <c r="C14" s="6"/>
      <c r="D14" s="6"/>
      <c r="E14" s="27">
        <f>E15+E36+E59+E66</f>
        <v>2420.8</v>
      </c>
    </row>
    <row r="15" spans="1:5" ht="12.75">
      <c r="A15" s="25" t="s">
        <v>26</v>
      </c>
      <c r="B15" s="28"/>
      <c r="C15" s="12"/>
      <c r="D15" s="12"/>
      <c r="E15" s="27">
        <f>+E16+E19+E24</f>
        <v>566</v>
      </c>
    </row>
    <row r="16" spans="1:5" ht="12.75">
      <c r="A16" s="29" t="s">
        <v>27</v>
      </c>
      <c r="B16" s="4"/>
      <c r="C16" s="30"/>
      <c r="D16" s="31"/>
      <c r="E16" s="32">
        <f>+E17</f>
        <v>15</v>
      </c>
    </row>
    <row r="17" spans="1:5" ht="14.25">
      <c r="A17" s="33" t="s">
        <v>27</v>
      </c>
      <c r="B17" s="34" t="s">
        <v>1</v>
      </c>
      <c r="C17" s="117">
        <v>0.3</v>
      </c>
      <c r="D17" s="36">
        <v>50</v>
      </c>
      <c r="E17" s="37">
        <f>+D17*C17</f>
        <v>15</v>
      </c>
    </row>
    <row r="18" spans="1:5" ht="14.25">
      <c r="A18" s="33" t="s">
        <v>123</v>
      </c>
      <c r="B18" s="34" t="s">
        <v>124</v>
      </c>
      <c r="C18" s="117">
        <v>1000</v>
      </c>
      <c r="D18" s="36">
        <v>0.5</v>
      </c>
      <c r="E18" s="37">
        <f>+D18*C18</f>
        <v>500</v>
      </c>
    </row>
    <row r="19" spans="1:5" ht="12.75">
      <c r="A19" s="38" t="s">
        <v>28</v>
      </c>
      <c r="B19" s="34"/>
      <c r="C19" s="9"/>
      <c r="D19" s="37"/>
      <c r="E19" s="32">
        <f>+E20+E21+E22+E23</f>
        <v>503</v>
      </c>
    </row>
    <row r="20" spans="1:5" ht="14.25">
      <c r="A20" s="39" t="s">
        <v>29</v>
      </c>
      <c r="B20" s="34" t="s">
        <v>1</v>
      </c>
      <c r="C20" s="40">
        <v>180</v>
      </c>
      <c r="D20" s="36">
        <v>1.2</v>
      </c>
      <c r="E20" s="37">
        <f>+D20*C20</f>
        <v>216</v>
      </c>
    </row>
    <row r="21" spans="1:5" ht="14.25">
      <c r="A21" s="39" t="s">
        <v>30</v>
      </c>
      <c r="B21" s="34" t="s">
        <v>1</v>
      </c>
      <c r="C21" s="40">
        <v>110</v>
      </c>
      <c r="D21" s="36">
        <v>1.3</v>
      </c>
      <c r="E21" s="37">
        <f>+D21*C21</f>
        <v>143</v>
      </c>
    </row>
    <row r="22" spans="1:5" ht="14.25">
      <c r="A22" s="39" t="s">
        <v>125</v>
      </c>
      <c r="B22" s="34" t="s">
        <v>1</v>
      </c>
      <c r="C22" s="40">
        <v>100</v>
      </c>
      <c r="D22" s="36">
        <v>1.44</v>
      </c>
      <c r="E22" s="37">
        <f>+D22*C22</f>
        <v>144</v>
      </c>
    </row>
    <row r="23" spans="1:5" ht="14.25">
      <c r="A23" s="41"/>
      <c r="B23" s="34"/>
      <c r="C23" s="40"/>
      <c r="D23" s="36"/>
      <c r="E23" s="37"/>
    </row>
    <row r="24" spans="1:5" ht="12.75">
      <c r="A24" s="38" t="s">
        <v>32</v>
      </c>
      <c r="B24" s="34"/>
      <c r="C24" s="9"/>
      <c r="D24" s="37"/>
      <c r="E24" s="32">
        <f>+E25+E26+E27+E28</f>
        <v>48</v>
      </c>
    </row>
    <row r="25" spans="1:5" ht="14.25">
      <c r="A25" s="42" t="s">
        <v>33</v>
      </c>
      <c r="B25" s="43" t="s">
        <v>3</v>
      </c>
      <c r="C25" s="9">
        <v>0.1</v>
      </c>
      <c r="D25" s="44">
        <v>130</v>
      </c>
      <c r="E25" s="37">
        <f>+D25*C25</f>
        <v>13</v>
      </c>
    </row>
    <row r="26" spans="1:5" ht="14.25">
      <c r="A26" s="42" t="s">
        <v>34</v>
      </c>
      <c r="B26" s="43" t="s">
        <v>2</v>
      </c>
      <c r="C26" s="9">
        <v>0.5</v>
      </c>
      <c r="D26" s="44">
        <v>70</v>
      </c>
      <c r="E26" s="37">
        <f>+D26*C26</f>
        <v>35</v>
      </c>
    </row>
    <row r="27" spans="1:5" ht="14.25">
      <c r="A27" s="42" t="s">
        <v>35</v>
      </c>
      <c r="B27" s="43" t="s">
        <v>1</v>
      </c>
      <c r="C27" s="9"/>
      <c r="D27" s="44"/>
      <c r="E27" s="37">
        <f>+D27*C27</f>
        <v>0</v>
      </c>
    </row>
    <row r="28" spans="1:5" ht="14.25">
      <c r="A28" s="42" t="s">
        <v>36</v>
      </c>
      <c r="B28" s="43" t="s">
        <v>2</v>
      </c>
      <c r="C28" s="9"/>
      <c r="D28" s="44"/>
      <c r="E28" s="37"/>
    </row>
    <row r="29" spans="1:5" ht="14.25" hidden="1">
      <c r="A29" s="42"/>
      <c r="B29" s="43"/>
      <c r="C29" s="9"/>
      <c r="D29" s="44"/>
      <c r="E29" s="37"/>
    </row>
    <row r="30" spans="1:5" ht="14.25" hidden="1">
      <c r="A30" s="42"/>
      <c r="B30" s="43"/>
      <c r="C30" s="9"/>
      <c r="D30" s="44"/>
      <c r="E30" s="37"/>
    </row>
    <row r="31" spans="1:5" ht="14.25" hidden="1">
      <c r="A31" s="42"/>
      <c r="B31" s="43"/>
      <c r="C31" s="9"/>
      <c r="D31" s="44"/>
      <c r="E31" s="37"/>
    </row>
    <row r="32" spans="1:5" ht="14.25" hidden="1">
      <c r="A32" s="42"/>
      <c r="B32" s="43"/>
      <c r="C32" s="9"/>
      <c r="D32" s="44"/>
      <c r="E32" s="37"/>
    </row>
    <row r="33" spans="1:5" ht="14.25" hidden="1">
      <c r="A33" s="42"/>
      <c r="B33" s="43"/>
      <c r="C33" s="9"/>
      <c r="D33" s="44"/>
      <c r="E33" s="37"/>
    </row>
    <row r="34" spans="1:5" ht="14.25" hidden="1">
      <c r="A34" s="42"/>
      <c r="B34" s="43"/>
      <c r="C34" s="9"/>
      <c r="D34" s="44"/>
      <c r="E34" s="37"/>
    </row>
    <row r="35" spans="1:5" ht="12.75">
      <c r="A35" s="8"/>
      <c r="B35" s="45"/>
      <c r="C35" s="46"/>
      <c r="D35" s="47"/>
      <c r="E35" s="47"/>
    </row>
    <row r="36" spans="1:5" ht="12.75">
      <c r="A36" s="25" t="s">
        <v>37</v>
      </c>
      <c r="B36" s="3" t="s">
        <v>0</v>
      </c>
      <c r="C36" s="48">
        <f>SUM(C38:C58)</f>
        <v>33</v>
      </c>
      <c r="D36" s="49"/>
      <c r="E36" s="50">
        <f>+E37+E42+E45+E47+E52</f>
        <v>1650</v>
      </c>
    </row>
    <row r="37" spans="1:5" ht="12.75">
      <c r="A37" s="51" t="s">
        <v>38</v>
      </c>
      <c r="B37" s="4"/>
      <c r="C37" s="4"/>
      <c r="D37" s="31"/>
      <c r="E37" s="52">
        <f>+E38+E39+E40+E41</f>
        <v>650</v>
      </c>
    </row>
    <row r="38" spans="1:5" ht="14.25">
      <c r="A38" s="5" t="s">
        <v>126</v>
      </c>
      <c r="B38" s="34" t="s">
        <v>0</v>
      </c>
      <c r="C38" s="34">
        <v>2</v>
      </c>
      <c r="D38" s="44">
        <v>50</v>
      </c>
      <c r="E38" s="37">
        <f>+D38*C38</f>
        <v>100</v>
      </c>
    </row>
    <row r="39" spans="1:5" ht="14.25">
      <c r="A39" s="5" t="s">
        <v>45</v>
      </c>
      <c r="B39" s="34" t="s">
        <v>0</v>
      </c>
      <c r="C39" s="34">
        <v>1</v>
      </c>
      <c r="D39" s="44">
        <v>50</v>
      </c>
      <c r="E39" s="37">
        <f>+D39*C39</f>
        <v>50</v>
      </c>
    </row>
    <row r="40" spans="1:5" ht="14.25">
      <c r="A40" s="5" t="s">
        <v>127</v>
      </c>
      <c r="B40" s="34" t="s">
        <v>0</v>
      </c>
      <c r="C40" s="34">
        <v>2</v>
      </c>
      <c r="D40" s="44">
        <v>50</v>
      </c>
      <c r="E40" s="37">
        <f>+D40*C40</f>
        <v>100</v>
      </c>
    </row>
    <row r="41" spans="1:5" ht="14.25">
      <c r="A41" s="5" t="s">
        <v>128</v>
      </c>
      <c r="B41" s="34" t="s">
        <v>0</v>
      </c>
      <c r="C41" s="34">
        <v>8</v>
      </c>
      <c r="D41" s="44">
        <v>50</v>
      </c>
      <c r="E41" s="37">
        <f>+D41*C41</f>
        <v>400</v>
      </c>
    </row>
    <row r="42" spans="1:5" ht="14.25">
      <c r="A42" s="53" t="s">
        <v>43</v>
      </c>
      <c r="B42" s="34"/>
      <c r="C42" s="34"/>
      <c r="D42" s="44"/>
      <c r="E42" s="32">
        <f>+E43+E44</f>
        <v>300</v>
      </c>
    </row>
    <row r="43" spans="1:5" ht="14.25">
      <c r="A43" s="5" t="s">
        <v>129</v>
      </c>
      <c r="B43" s="34" t="s">
        <v>0</v>
      </c>
      <c r="C43" s="34">
        <v>5</v>
      </c>
      <c r="D43" s="44">
        <v>50</v>
      </c>
      <c r="E43" s="37">
        <f>+D43*C43</f>
        <v>250</v>
      </c>
    </row>
    <row r="44" spans="1:5" ht="14.25">
      <c r="A44" s="5" t="s">
        <v>130</v>
      </c>
      <c r="B44" s="34" t="s">
        <v>0</v>
      </c>
      <c r="C44" s="34">
        <v>1</v>
      </c>
      <c r="D44" s="44">
        <v>50</v>
      </c>
      <c r="E44" s="37">
        <f>+D44*C44</f>
        <v>50</v>
      </c>
    </row>
    <row r="45" spans="1:5" ht="14.25">
      <c r="A45" s="53" t="s">
        <v>45</v>
      </c>
      <c r="B45" s="34"/>
      <c r="C45" s="34"/>
      <c r="D45" s="44"/>
      <c r="E45" s="32">
        <f>+E46</f>
        <v>400</v>
      </c>
    </row>
    <row r="46" spans="1:5" ht="14.25">
      <c r="A46" s="5" t="s">
        <v>131</v>
      </c>
      <c r="B46" s="34" t="s">
        <v>0</v>
      </c>
      <c r="C46" s="34">
        <v>8</v>
      </c>
      <c r="D46" s="44">
        <v>50</v>
      </c>
      <c r="E46" s="37">
        <f>+D46*C46</f>
        <v>400</v>
      </c>
    </row>
    <row r="47" spans="1:5" ht="14.25">
      <c r="A47" s="53" t="s">
        <v>47</v>
      </c>
      <c r="B47" s="34"/>
      <c r="C47" s="34"/>
      <c r="D47" s="44"/>
      <c r="E47" s="32">
        <f>+E48+E49+E50</f>
        <v>300</v>
      </c>
    </row>
    <row r="48" spans="1:5" ht="14.25">
      <c r="A48" s="5" t="s">
        <v>48</v>
      </c>
      <c r="B48" s="34" t="s">
        <v>0</v>
      </c>
      <c r="C48" s="34">
        <v>2</v>
      </c>
      <c r="D48" s="44">
        <v>50</v>
      </c>
      <c r="E48" s="37">
        <f>+D48*C48</f>
        <v>100</v>
      </c>
    </row>
    <row r="49" spans="1:5" ht="14.25">
      <c r="A49" s="5" t="s">
        <v>49</v>
      </c>
      <c r="B49" s="34" t="s">
        <v>0</v>
      </c>
      <c r="C49" s="34">
        <v>2</v>
      </c>
      <c r="D49" s="44">
        <v>50</v>
      </c>
      <c r="E49" s="37">
        <f>+D49*C49</f>
        <v>100</v>
      </c>
    </row>
    <row r="50" spans="1:5" ht="14.25">
      <c r="A50" s="5" t="s">
        <v>50</v>
      </c>
      <c r="B50" s="34" t="s">
        <v>0</v>
      </c>
      <c r="C50" s="34">
        <v>2</v>
      </c>
      <c r="D50" s="44">
        <v>50</v>
      </c>
      <c r="E50" s="37">
        <f>+D50*C50</f>
        <v>100</v>
      </c>
    </row>
    <row r="51" spans="1:5" ht="3" customHeight="1">
      <c r="A51" s="5"/>
      <c r="B51" s="34"/>
      <c r="C51" s="34"/>
      <c r="D51" s="44"/>
      <c r="E51" s="37"/>
    </row>
    <row r="52" spans="1:5" ht="14.25" hidden="1">
      <c r="A52" s="53"/>
      <c r="B52" s="34"/>
      <c r="C52" s="34"/>
      <c r="D52" s="44"/>
      <c r="E52" s="32"/>
    </row>
    <row r="53" spans="1:5" ht="14.25" hidden="1">
      <c r="A53" s="5"/>
      <c r="B53" s="34"/>
      <c r="C53" s="34"/>
      <c r="D53" s="44"/>
      <c r="E53" s="37"/>
    </row>
    <row r="54" spans="1:5" ht="14.25" hidden="1">
      <c r="A54" s="5"/>
      <c r="B54" s="34"/>
      <c r="C54" s="34"/>
      <c r="D54" s="44"/>
      <c r="E54" s="37"/>
    </row>
    <row r="55" spans="1:5" ht="14.25" hidden="1">
      <c r="A55" s="5"/>
      <c r="B55" s="34"/>
      <c r="C55" s="34"/>
      <c r="D55" s="44"/>
      <c r="E55" s="37"/>
    </row>
    <row r="56" spans="1:5" ht="14.25" hidden="1">
      <c r="A56" s="5"/>
      <c r="B56" s="34"/>
      <c r="C56" s="34"/>
      <c r="D56" s="44"/>
      <c r="E56" s="37"/>
    </row>
    <row r="57" spans="1:5" ht="14.25" hidden="1">
      <c r="A57" s="5"/>
      <c r="B57" s="34"/>
      <c r="C57" s="34"/>
      <c r="D57" s="44"/>
      <c r="E57" s="37"/>
    </row>
    <row r="58" spans="1:5" ht="0.75" customHeight="1">
      <c r="A58" s="5"/>
      <c r="B58" s="34"/>
      <c r="C58" s="34"/>
      <c r="D58" s="37"/>
      <c r="E58" s="37"/>
    </row>
    <row r="59" spans="1:5" ht="12.75">
      <c r="A59" s="25" t="s">
        <v>54</v>
      </c>
      <c r="B59" s="26"/>
      <c r="C59" s="26"/>
      <c r="D59" s="54"/>
      <c r="E59" s="27">
        <f>+E60</f>
        <v>120</v>
      </c>
    </row>
    <row r="60" spans="1:5" ht="12.75">
      <c r="A60" s="51" t="s">
        <v>55</v>
      </c>
      <c r="B60" s="4"/>
      <c r="C60" s="4"/>
      <c r="D60" s="31"/>
      <c r="E60" s="52">
        <f>+E61+E62+E63+E64</f>
        <v>120</v>
      </c>
    </row>
    <row r="61" spans="1:5" ht="14.25">
      <c r="A61" s="5" t="s">
        <v>126</v>
      </c>
      <c r="B61" s="34" t="s">
        <v>57</v>
      </c>
      <c r="C61" s="34">
        <v>2</v>
      </c>
      <c r="D61" s="44">
        <v>60</v>
      </c>
      <c r="E61" s="37">
        <f>+D61*C61</f>
        <v>120</v>
      </c>
    </row>
    <row r="62" spans="1:5" ht="14.25" hidden="1">
      <c r="A62" s="118"/>
      <c r="B62" s="119"/>
      <c r="C62" s="119"/>
      <c r="D62" s="120"/>
      <c r="E62" s="118"/>
    </row>
    <row r="63" spans="1:5" ht="14.25" hidden="1">
      <c r="A63" s="118"/>
      <c r="B63" s="119"/>
      <c r="C63" s="119"/>
      <c r="D63" s="120"/>
      <c r="E63" s="118"/>
    </row>
    <row r="64" spans="1:5" ht="14.25" hidden="1">
      <c r="A64" s="118"/>
      <c r="B64" s="119"/>
      <c r="C64" s="119"/>
      <c r="D64" s="120"/>
      <c r="E64" s="118"/>
    </row>
    <row r="65" spans="1:5" ht="12.75">
      <c r="A65" s="5"/>
      <c r="B65" s="34"/>
      <c r="C65" s="34"/>
      <c r="D65" s="37"/>
      <c r="E65" s="37"/>
    </row>
    <row r="66" spans="1:5" ht="12.75">
      <c r="A66" s="25" t="s">
        <v>60</v>
      </c>
      <c r="B66" s="26"/>
      <c r="C66" s="26"/>
      <c r="D66" s="54"/>
      <c r="E66" s="27">
        <f>SUM(E67:E70)</f>
        <v>84.8</v>
      </c>
    </row>
    <row r="67" spans="1:5" ht="14.25">
      <c r="A67" s="55"/>
      <c r="B67" s="34"/>
      <c r="C67" s="34"/>
      <c r="D67" s="44"/>
      <c r="E67" s="37"/>
    </row>
    <row r="68" spans="1:5" ht="14.25">
      <c r="A68" s="55" t="s">
        <v>62</v>
      </c>
      <c r="B68" s="34" t="s">
        <v>63</v>
      </c>
      <c r="C68" s="56">
        <v>1</v>
      </c>
      <c r="D68" s="44">
        <v>50</v>
      </c>
      <c r="E68" s="37">
        <f>+D68*C68</f>
        <v>50</v>
      </c>
    </row>
    <row r="69" spans="1:5" ht="14.25">
      <c r="A69" s="55" t="s">
        <v>64</v>
      </c>
      <c r="B69" s="34" t="s">
        <v>65</v>
      </c>
      <c r="C69" s="56">
        <v>8000</v>
      </c>
      <c r="D69" s="57">
        <v>0.001875</v>
      </c>
      <c r="E69" s="37">
        <f>+D69*C69</f>
        <v>15</v>
      </c>
    </row>
    <row r="70" spans="1:5" ht="14.25">
      <c r="A70" s="55" t="s">
        <v>66</v>
      </c>
      <c r="B70" s="58">
        <v>0.04</v>
      </c>
      <c r="C70" s="56">
        <v>33</v>
      </c>
      <c r="D70" s="44">
        <v>0.6</v>
      </c>
      <c r="E70" s="37">
        <f>C70*D70</f>
        <v>19.8</v>
      </c>
    </row>
    <row r="71" spans="1:5" ht="14.25">
      <c r="A71" s="5"/>
      <c r="B71" s="34"/>
      <c r="C71" s="34"/>
      <c r="D71" s="44"/>
      <c r="E71" s="37"/>
    </row>
    <row r="72" spans="1:5" ht="12.75">
      <c r="A72" s="59" t="s">
        <v>67</v>
      </c>
      <c r="B72" s="28"/>
      <c r="C72" s="28"/>
      <c r="D72" s="60"/>
      <c r="E72" s="61">
        <f>SUM(E73:E79)</f>
        <v>287.872</v>
      </c>
    </row>
    <row r="73" spans="1:5" ht="7.5" customHeight="1">
      <c r="A73" s="62"/>
      <c r="B73" s="4"/>
      <c r="C73" s="63"/>
      <c r="D73" s="64"/>
      <c r="E73" s="31"/>
    </row>
    <row r="74" spans="1:5" ht="14.25" hidden="1">
      <c r="A74" s="65"/>
      <c r="B74" s="34"/>
      <c r="C74" s="66"/>
      <c r="D74" s="44"/>
      <c r="E74" s="37"/>
    </row>
    <row r="75" spans="1:5" ht="14.25">
      <c r="A75" s="65" t="s">
        <v>132</v>
      </c>
      <c r="B75" s="34" t="s">
        <v>68</v>
      </c>
      <c r="C75" s="66">
        <v>6</v>
      </c>
      <c r="D75" s="44"/>
      <c r="E75" s="37">
        <f>E14*C75/100</f>
        <v>145.24800000000002</v>
      </c>
    </row>
    <row r="76" spans="1:5" ht="14.25">
      <c r="A76" s="65"/>
      <c r="B76" s="34"/>
      <c r="C76" s="66"/>
      <c r="D76" s="44"/>
      <c r="E76" s="37"/>
    </row>
    <row r="77" spans="1:5" ht="14.25">
      <c r="A77" s="65" t="s">
        <v>69</v>
      </c>
      <c r="B77" s="34" t="s">
        <v>68</v>
      </c>
      <c r="C77" s="68">
        <v>3</v>
      </c>
      <c r="D77" s="44"/>
      <c r="E77" s="37">
        <f>E14*C77/100</f>
        <v>72.62400000000001</v>
      </c>
    </row>
    <row r="78" spans="1:5" ht="14.25">
      <c r="A78" s="65" t="s">
        <v>70</v>
      </c>
      <c r="B78" s="34" t="s">
        <v>71</v>
      </c>
      <c r="C78" s="68">
        <v>1</v>
      </c>
      <c r="D78" s="44">
        <v>50</v>
      </c>
      <c r="E78" s="37">
        <f>C78*D78</f>
        <v>50</v>
      </c>
    </row>
    <row r="79" spans="1:5" ht="14.25">
      <c r="A79" s="69" t="s">
        <v>72</v>
      </c>
      <c r="B79" s="45" t="s">
        <v>71</v>
      </c>
      <c r="C79" s="70">
        <v>1</v>
      </c>
      <c r="D79" s="71">
        <v>20</v>
      </c>
      <c r="E79" s="47">
        <f>C79*D79</f>
        <v>20</v>
      </c>
    </row>
    <row r="80" spans="2:5" ht="13.5" thickBot="1">
      <c r="B80" s="1"/>
      <c r="C80" s="1"/>
      <c r="D80" s="72"/>
      <c r="E80" s="72"/>
    </row>
    <row r="81" spans="1:5" ht="13.5" thickBot="1">
      <c r="A81" s="73" t="s">
        <v>73</v>
      </c>
      <c r="B81" s="74"/>
      <c r="C81" s="74"/>
      <c r="D81" s="75"/>
      <c r="E81" s="91">
        <f>E14+E72</f>
        <v>2708.672</v>
      </c>
    </row>
    <row r="82" spans="1:5" ht="13.5" thickBot="1">
      <c r="A82" s="76"/>
      <c r="B82" s="77"/>
      <c r="C82" s="77"/>
      <c r="D82" s="78"/>
      <c r="E82" s="92"/>
    </row>
  </sheetData>
  <sheetProtection/>
  <mergeCells count="2">
    <mergeCell ref="A2:E2"/>
    <mergeCell ref="A1:E1"/>
  </mergeCells>
  <printOptions/>
  <pageMargins left="0.75" right="0.75" top="1" bottom="1" header="0" footer="0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7">
      <selection activeCell="E6" sqref="E6"/>
    </sheetView>
  </sheetViews>
  <sheetFormatPr defaultColWidth="11.421875" defaultRowHeight="12.75"/>
  <cols>
    <col min="1" max="1" width="42.421875" style="0" customWidth="1"/>
    <col min="2" max="2" width="14.421875" style="0" customWidth="1"/>
    <col min="3" max="3" width="14.28125" style="0" customWidth="1"/>
    <col min="5" max="5" width="14.8515625" style="0" customWidth="1"/>
  </cols>
  <sheetData>
    <row r="1" spans="1:8" ht="18">
      <c r="A1" s="151" t="s">
        <v>133</v>
      </c>
      <c r="B1" s="151"/>
      <c r="C1" s="151"/>
      <c r="D1" s="151"/>
      <c r="E1" s="151"/>
      <c r="F1" s="2"/>
      <c r="G1" s="2"/>
      <c r="H1" s="2"/>
    </row>
    <row r="2" spans="1:8" ht="15.75">
      <c r="A2" s="150" t="s">
        <v>211</v>
      </c>
      <c r="B2" s="150"/>
      <c r="C2" s="150"/>
      <c r="D2" s="150"/>
      <c r="E2" s="150"/>
      <c r="F2" s="2"/>
      <c r="G2" s="2"/>
      <c r="H2" s="2"/>
    </row>
    <row r="3" spans="1:8" ht="4.5" customHeight="1">
      <c r="A3" s="10"/>
      <c r="B3" s="1"/>
      <c r="F3" s="2"/>
      <c r="G3" s="2"/>
      <c r="H3" s="2"/>
    </row>
    <row r="4" spans="1:8" ht="12.75">
      <c r="A4" s="123" t="s">
        <v>4</v>
      </c>
      <c r="B4" s="124" t="s">
        <v>5</v>
      </c>
      <c r="C4" s="123" t="s">
        <v>80</v>
      </c>
      <c r="D4" s="125"/>
      <c r="E4" s="124" t="s">
        <v>81</v>
      </c>
      <c r="F4" s="2"/>
      <c r="G4" s="2"/>
      <c r="H4" s="2"/>
    </row>
    <row r="5" spans="1:8" ht="12.75">
      <c r="A5" s="126" t="s">
        <v>6</v>
      </c>
      <c r="B5" s="127" t="s">
        <v>146</v>
      </c>
      <c r="C5" s="126" t="s">
        <v>7</v>
      </c>
      <c r="D5" s="128"/>
      <c r="E5" s="127" t="s">
        <v>74</v>
      </c>
      <c r="F5" s="2"/>
      <c r="G5" s="2"/>
      <c r="H5" s="2"/>
    </row>
    <row r="6" spans="1:8" ht="12.75">
      <c r="A6" s="126" t="s">
        <v>75</v>
      </c>
      <c r="B6" s="127" t="s">
        <v>147</v>
      </c>
      <c r="C6" s="126" t="s">
        <v>8</v>
      </c>
      <c r="D6" s="128"/>
      <c r="E6" s="127" t="s">
        <v>9</v>
      </c>
      <c r="F6" s="2"/>
      <c r="G6" s="2"/>
      <c r="H6" s="2"/>
    </row>
    <row r="7" spans="1:8" ht="12.75">
      <c r="A7" s="126" t="s">
        <v>10</v>
      </c>
      <c r="B7" s="127" t="s">
        <v>142</v>
      </c>
      <c r="C7" s="129" t="s">
        <v>76</v>
      </c>
      <c r="D7" s="128"/>
      <c r="E7" s="130">
        <v>2500</v>
      </c>
      <c r="F7" s="2"/>
      <c r="G7" s="2"/>
      <c r="H7" s="2"/>
    </row>
    <row r="8" spans="1:8" ht="12.75">
      <c r="A8" s="131" t="s">
        <v>11</v>
      </c>
      <c r="B8" s="132">
        <v>3.2</v>
      </c>
      <c r="C8" s="131" t="s">
        <v>12</v>
      </c>
      <c r="D8" s="133"/>
      <c r="E8" s="134">
        <v>43187</v>
      </c>
      <c r="F8" s="2"/>
      <c r="G8" s="2"/>
      <c r="H8" s="2"/>
    </row>
    <row r="9" spans="1:8" ht="5.25" customHeight="1" thickBot="1">
      <c r="A9" s="121"/>
      <c r="B9" s="122"/>
      <c r="C9" s="121"/>
      <c r="D9" s="121"/>
      <c r="E9" s="121"/>
      <c r="F9" s="2"/>
      <c r="G9" s="2"/>
      <c r="H9" s="2"/>
    </row>
    <row r="10" spans="1:8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  <c r="F10" s="2"/>
      <c r="G10" s="2"/>
      <c r="H10" s="2"/>
    </row>
    <row r="11" spans="1:8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  <c r="F11" s="2"/>
      <c r="G11" s="2"/>
      <c r="H11" s="2"/>
    </row>
    <row r="12" spans="1:8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  <c r="F12" s="2"/>
      <c r="G12" s="2"/>
      <c r="H12" s="2"/>
    </row>
    <row r="13" spans="2:8" ht="4.5" customHeight="1">
      <c r="B13" s="1"/>
      <c r="F13" s="2"/>
      <c r="G13" s="2"/>
      <c r="H13" s="2"/>
    </row>
    <row r="14" spans="1:8" ht="12.75">
      <c r="A14" s="25" t="s">
        <v>25</v>
      </c>
      <c r="B14" s="26"/>
      <c r="C14" s="6"/>
      <c r="D14" s="6"/>
      <c r="E14" s="27">
        <f>E15+E35+E58+E65</f>
        <v>5364.5</v>
      </c>
      <c r="F14" s="2"/>
      <c r="G14" s="2"/>
      <c r="H14" s="2"/>
    </row>
    <row r="15" spans="1:8" ht="12.75">
      <c r="A15" s="25" t="s">
        <v>26</v>
      </c>
      <c r="B15" s="28"/>
      <c r="C15" s="12"/>
      <c r="D15" s="12"/>
      <c r="E15" s="27">
        <f>+E16+E18+E23</f>
        <v>1539.5</v>
      </c>
      <c r="F15" s="2"/>
      <c r="G15" s="2"/>
      <c r="H15" s="2"/>
    </row>
    <row r="16" spans="1:8" ht="12.75">
      <c r="A16" s="29" t="s">
        <v>27</v>
      </c>
      <c r="B16" s="4"/>
      <c r="C16" s="30"/>
      <c r="D16" s="31"/>
      <c r="E16" s="32">
        <f>+E17</f>
        <v>225</v>
      </c>
      <c r="F16" s="2"/>
      <c r="G16" s="2"/>
      <c r="H16" s="2"/>
    </row>
    <row r="17" spans="1:8" ht="14.25">
      <c r="A17" s="33" t="s">
        <v>27</v>
      </c>
      <c r="B17" s="34" t="s">
        <v>1</v>
      </c>
      <c r="C17" s="35">
        <v>75</v>
      </c>
      <c r="D17" s="36">
        <v>3</v>
      </c>
      <c r="E17" s="37">
        <f>+D17*C17</f>
        <v>225</v>
      </c>
      <c r="F17" s="2"/>
      <c r="G17" s="2"/>
      <c r="H17" s="2"/>
    </row>
    <row r="18" spans="1:8" ht="12.75">
      <c r="A18" s="38" t="s">
        <v>28</v>
      </c>
      <c r="B18" s="34"/>
      <c r="C18" s="9"/>
      <c r="D18" s="37"/>
      <c r="E18" s="32">
        <f>+E19+E20+E21+E22</f>
        <v>636.5</v>
      </c>
      <c r="F18" s="2"/>
      <c r="G18" s="2"/>
      <c r="H18" s="2"/>
    </row>
    <row r="19" spans="1:8" ht="14.25">
      <c r="A19" s="39" t="s">
        <v>29</v>
      </c>
      <c r="B19" s="34" t="s">
        <v>1</v>
      </c>
      <c r="C19" s="40">
        <v>150</v>
      </c>
      <c r="D19" s="36">
        <v>1.46</v>
      </c>
      <c r="E19" s="37">
        <f>+D19*C19</f>
        <v>219</v>
      </c>
      <c r="F19" s="2"/>
      <c r="G19" s="2"/>
      <c r="H19" s="2"/>
    </row>
    <row r="20" spans="1:8" ht="14.25">
      <c r="A20" s="39" t="s">
        <v>30</v>
      </c>
      <c r="B20" s="34" t="s">
        <v>1</v>
      </c>
      <c r="C20" s="40">
        <v>150</v>
      </c>
      <c r="D20" s="36">
        <v>1.67</v>
      </c>
      <c r="E20" s="37">
        <f>+D20*C20</f>
        <v>250.5</v>
      </c>
      <c r="F20" s="2"/>
      <c r="G20" s="2"/>
      <c r="H20" s="2"/>
    </row>
    <row r="21" spans="1:8" ht="14.25">
      <c r="A21" s="39" t="s">
        <v>31</v>
      </c>
      <c r="B21" s="34" t="s">
        <v>1</v>
      </c>
      <c r="C21" s="40">
        <v>100</v>
      </c>
      <c r="D21" s="36">
        <v>1.67</v>
      </c>
      <c r="E21" s="37">
        <f>+D21*C21</f>
        <v>167</v>
      </c>
      <c r="F21" s="2"/>
      <c r="G21" s="2"/>
      <c r="H21" s="2"/>
    </row>
    <row r="22" spans="1:8" ht="14.25">
      <c r="A22" s="41"/>
      <c r="B22" s="34"/>
      <c r="C22" s="40"/>
      <c r="D22" s="36"/>
      <c r="E22" s="37"/>
      <c r="F22" s="2"/>
      <c r="G22" s="2"/>
      <c r="H22" s="2"/>
    </row>
    <row r="23" spans="1:8" ht="12.75">
      <c r="A23" s="38" t="s">
        <v>32</v>
      </c>
      <c r="B23" s="34"/>
      <c r="C23" s="9"/>
      <c r="D23" s="37"/>
      <c r="E23" s="32">
        <f>+E24+E25+E26+E27+E29+E30+E31+E32+E33</f>
        <v>678</v>
      </c>
      <c r="F23" s="2"/>
      <c r="G23" s="2"/>
      <c r="H23" s="2"/>
    </row>
    <row r="24" spans="1:8" ht="14.25">
      <c r="A24" s="42" t="s">
        <v>150</v>
      </c>
      <c r="B24" s="43" t="s">
        <v>2</v>
      </c>
      <c r="C24" s="9">
        <v>6</v>
      </c>
      <c r="D24" s="44">
        <v>39</v>
      </c>
      <c r="E24" s="37">
        <f>+D24*C24</f>
        <v>234</v>
      </c>
      <c r="F24" s="2"/>
      <c r="G24" s="2"/>
      <c r="H24" s="2"/>
    </row>
    <row r="25" spans="1:8" ht="14.25">
      <c r="A25" s="42" t="s">
        <v>153</v>
      </c>
      <c r="B25" s="43" t="s">
        <v>3</v>
      </c>
      <c r="C25" s="9">
        <v>1</v>
      </c>
      <c r="D25" s="44">
        <v>78</v>
      </c>
      <c r="E25" s="37">
        <f>+D25*C25</f>
        <v>78</v>
      </c>
      <c r="F25" s="2"/>
      <c r="G25" s="2"/>
      <c r="H25" s="2"/>
    </row>
    <row r="26" spans="1:8" ht="14.25">
      <c r="A26" s="42" t="s">
        <v>154</v>
      </c>
      <c r="B26" s="43" t="s">
        <v>152</v>
      </c>
      <c r="C26" s="9">
        <v>250</v>
      </c>
      <c r="D26" s="44">
        <v>0.316</v>
      </c>
      <c r="E26" s="37">
        <f>+D26*C26</f>
        <v>79</v>
      </c>
      <c r="F26" s="2"/>
      <c r="G26" s="2"/>
      <c r="H26" s="2"/>
    </row>
    <row r="27" spans="1:8" ht="15.75" customHeight="1">
      <c r="A27" s="42" t="s">
        <v>151</v>
      </c>
      <c r="B27" s="43" t="s">
        <v>152</v>
      </c>
      <c r="C27" s="9">
        <v>200</v>
      </c>
      <c r="D27" s="44">
        <v>0.24</v>
      </c>
      <c r="E27" s="37">
        <f>+D27*C27</f>
        <v>48</v>
      </c>
      <c r="F27" s="2"/>
      <c r="G27" s="2"/>
      <c r="H27" s="2"/>
    </row>
    <row r="28" spans="1:8" ht="14.25" hidden="1">
      <c r="A28" s="42"/>
      <c r="B28" s="43"/>
      <c r="C28" s="9"/>
      <c r="D28" s="44"/>
      <c r="E28" s="37"/>
      <c r="F28" s="2"/>
      <c r="G28" s="2"/>
      <c r="H28" s="2"/>
    </row>
    <row r="29" spans="1:8" ht="13.5" customHeight="1">
      <c r="A29" s="42" t="s">
        <v>160</v>
      </c>
      <c r="B29" s="43" t="s">
        <v>3</v>
      </c>
      <c r="C29" s="9">
        <v>1</v>
      </c>
      <c r="D29" s="44">
        <v>10</v>
      </c>
      <c r="E29" s="37">
        <f>+D29*C29</f>
        <v>10</v>
      </c>
      <c r="F29" s="2"/>
      <c r="G29" s="2"/>
      <c r="H29" s="2"/>
    </row>
    <row r="30" spans="1:8" ht="15.75" customHeight="1">
      <c r="A30" s="42" t="s">
        <v>159</v>
      </c>
      <c r="B30" s="43" t="s">
        <v>2</v>
      </c>
      <c r="C30" s="9">
        <v>1</v>
      </c>
      <c r="D30" s="44">
        <v>38</v>
      </c>
      <c r="E30" s="37">
        <f>+D30*C30</f>
        <v>38</v>
      </c>
      <c r="F30" s="2"/>
      <c r="G30" s="2"/>
      <c r="H30" s="2"/>
    </row>
    <row r="31" spans="1:8" ht="14.25" customHeight="1">
      <c r="A31" s="42" t="s">
        <v>155</v>
      </c>
      <c r="B31" s="43" t="s">
        <v>156</v>
      </c>
      <c r="C31" s="9">
        <v>70</v>
      </c>
      <c r="D31" s="44">
        <v>1.4</v>
      </c>
      <c r="E31" s="37">
        <f>+D31*C31</f>
        <v>98</v>
      </c>
      <c r="F31" s="2"/>
      <c r="G31" s="2"/>
      <c r="H31" s="2"/>
    </row>
    <row r="32" spans="1:8" ht="13.5" customHeight="1">
      <c r="A32" s="42" t="s">
        <v>157</v>
      </c>
      <c r="B32" s="43" t="s">
        <v>2</v>
      </c>
      <c r="C32" s="9">
        <v>500</v>
      </c>
      <c r="D32" s="44">
        <v>0.128</v>
      </c>
      <c r="E32" s="37">
        <f>+D32*C32</f>
        <v>64</v>
      </c>
      <c r="F32" s="2"/>
      <c r="G32" s="2"/>
      <c r="H32" s="2"/>
    </row>
    <row r="33" spans="1:8" ht="15" customHeight="1">
      <c r="A33" s="42" t="s">
        <v>158</v>
      </c>
      <c r="B33" s="43" t="s">
        <v>2</v>
      </c>
      <c r="C33" s="9">
        <v>1</v>
      </c>
      <c r="D33" s="44">
        <v>29</v>
      </c>
      <c r="E33" s="37">
        <f>+D33*C33</f>
        <v>29</v>
      </c>
      <c r="F33" s="2"/>
      <c r="G33" s="2"/>
      <c r="H33" s="2"/>
    </row>
    <row r="34" spans="1:8" ht="12.75">
      <c r="A34" s="8"/>
      <c r="B34" s="45"/>
      <c r="C34" s="46"/>
      <c r="D34" s="47"/>
      <c r="E34" s="47"/>
      <c r="F34" s="2"/>
      <c r="G34" s="2"/>
      <c r="H34" s="2"/>
    </row>
    <row r="35" spans="1:8" ht="12.75">
      <c r="A35" s="25" t="s">
        <v>37</v>
      </c>
      <c r="B35" s="3" t="s">
        <v>0</v>
      </c>
      <c r="C35" s="48">
        <f>SUM(C37:C57)</f>
        <v>61</v>
      </c>
      <c r="D35" s="49"/>
      <c r="E35" s="50">
        <f>+E36+E41+E44+E46+E51</f>
        <v>2700</v>
      </c>
      <c r="F35" s="2"/>
      <c r="G35" s="2"/>
      <c r="H35" s="2"/>
    </row>
    <row r="36" spans="1:8" ht="12.75">
      <c r="A36" s="51" t="s">
        <v>38</v>
      </c>
      <c r="B36" s="4"/>
      <c r="C36" s="4"/>
      <c r="D36" s="31"/>
      <c r="E36" s="52">
        <f>+E37+E38+E39+E40</f>
        <v>250</v>
      </c>
      <c r="F36" s="2"/>
      <c r="G36" s="2"/>
      <c r="H36" s="2"/>
    </row>
    <row r="37" spans="1:8" ht="14.25">
      <c r="A37" s="5" t="s">
        <v>39</v>
      </c>
      <c r="B37" s="34" t="s">
        <v>0</v>
      </c>
      <c r="C37" s="34">
        <v>1</v>
      </c>
      <c r="D37" s="44">
        <v>50</v>
      </c>
      <c r="E37" s="37">
        <f>+D37*C37</f>
        <v>50</v>
      </c>
      <c r="F37" s="2"/>
      <c r="G37" s="2"/>
      <c r="H37" s="2"/>
    </row>
    <row r="38" spans="1:8" ht="14.25">
      <c r="A38" s="5" t="s">
        <v>40</v>
      </c>
      <c r="B38" s="34" t="s">
        <v>0</v>
      </c>
      <c r="C38" s="34">
        <v>1</v>
      </c>
      <c r="D38" s="44">
        <v>50</v>
      </c>
      <c r="E38" s="37">
        <f>+D38*C38</f>
        <v>50</v>
      </c>
      <c r="F38" s="2"/>
      <c r="G38" s="2"/>
      <c r="H38" s="2"/>
    </row>
    <row r="39" spans="1:8" ht="14.25">
      <c r="A39" s="5" t="s">
        <v>41</v>
      </c>
      <c r="B39" s="34" t="s">
        <v>0</v>
      </c>
      <c r="C39" s="34">
        <v>2</v>
      </c>
      <c r="D39" s="44">
        <v>50</v>
      </c>
      <c r="E39" s="37">
        <f>+D39*C39</f>
        <v>100</v>
      </c>
      <c r="F39" s="2"/>
      <c r="G39" s="2"/>
      <c r="H39" s="2"/>
    </row>
    <row r="40" spans="1:8" ht="14.25">
      <c r="A40" s="5" t="s">
        <v>42</v>
      </c>
      <c r="B40" s="34" t="s">
        <v>0</v>
      </c>
      <c r="C40" s="34">
        <v>1</v>
      </c>
      <c r="D40" s="44">
        <v>50</v>
      </c>
      <c r="E40" s="37">
        <f>+D40*C40</f>
        <v>50</v>
      </c>
      <c r="F40" s="2"/>
      <c r="G40" s="2"/>
      <c r="H40" s="2"/>
    </row>
    <row r="41" spans="1:8" ht="14.25">
      <c r="A41" s="53" t="s">
        <v>43</v>
      </c>
      <c r="B41" s="34"/>
      <c r="C41" s="34"/>
      <c r="D41" s="44"/>
      <c r="E41" s="32">
        <f>+E42+E43</f>
        <v>300</v>
      </c>
      <c r="F41" s="2"/>
      <c r="G41" s="2"/>
      <c r="H41" s="2"/>
    </row>
    <row r="42" spans="1:8" ht="14.25">
      <c r="A42" s="5" t="s">
        <v>43</v>
      </c>
      <c r="B42" s="34" t="s">
        <v>0</v>
      </c>
      <c r="C42" s="34">
        <v>5</v>
      </c>
      <c r="D42" s="44">
        <v>50</v>
      </c>
      <c r="E42" s="37">
        <f>+D42*C42</f>
        <v>250</v>
      </c>
      <c r="F42" s="2"/>
      <c r="G42" s="2"/>
      <c r="H42" s="2"/>
    </row>
    <row r="43" spans="1:8" ht="14.25">
      <c r="A43" s="5" t="s">
        <v>86</v>
      </c>
      <c r="B43" s="34" t="s">
        <v>0</v>
      </c>
      <c r="C43" s="34">
        <v>1</v>
      </c>
      <c r="D43" s="44">
        <v>50</v>
      </c>
      <c r="E43" s="37">
        <f>+D43*C43</f>
        <v>50</v>
      </c>
      <c r="F43" s="2"/>
      <c r="G43" s="2"/>
      <c r="H43" s="2"/>
    </row>
    <row r="44" spans="1:8" ht="14.25">
      <c r="A44" s="53" t="s">
        <v>45</v>
      </c>
      <c r="B44" s="34"/>
      <c r="C44" s="34"/>
      <c r="D44" s="44"/>
      <c r="E44" s="32">
        <f>+E45</f>
        <v>500</v>
      </c>
      <c r="F44" s="2"/>
      <c r="G44" s="2"/>
      <c r="H44" s="2"/>
    </row>
    <row r="45" spans="1:8" ht="14.25">
      <c r="A45" s="5" t="s">
        <v>46</v>
      </c>
      <c r="B45" s="34" t="s">
        <v>0</v>
      </c>
      <c r="C45" s="34">
        <v>10</v>
      </c>
      <c r="D45" s="44">
        <v>50</v>
      </c>
      <c r="E45" s="37">
        <f>+D45*C45</f>
        <v>500</v>
      </c>
      <c r="F45" s="2"/>
      <c r="G45" s="2"/>
      <c r="H45" s="2"/>
    </row>
    <row r="46" spans="1:8" ht="14.25">
      <c r="A46" s="53" t="s">
        <v>47</v>
      </c>
      <c r="B46" s="34"/>
      <c r="C46" s="34"/>
      <c r="D46" s="44"/>
      <c r="E46" s="32">
        <f>+E47+E48+E49</f>
        <v>900</v>
      </c>
      <c r="F46" s="2"/>
      <c r="G46" s="2"/>
      <c r="H46" s="2"/>
    </row>
    <row r="47" spans="1:8" ht="14.25">
      <c r="A47" s="5" t="s">
        <v>48</v>
      </c>
      <c r="B47" s="34" t="s">
        <v>0</v>
      </c>
      <c r="C47" s="34">
        <v>10</v>
      </c>
      <c r="D47" s="44">
        <v>50</v>
      </c>
      <c r="E47" s="37">
        <f>+D47*C47</f>
        <v>500</v>
      </c>
      <c r="F47" s="2"/>
      <c r="G47" s="2"/>
      <c r="H47" s="2"/>
    </row>
    <row r="48" spans="1:8" ht="14.25">
      <c r="A48" s="5" t="s">
        <v>49</v>
      </c>
      <c r="B48" s="34" t="s">
        <v>0</v>
      </c>
      <c r="C48" s="34">
        <v>2</v>
      </c>
      <c r="D48" s="44">
        <v>50</v>
      </c>
      <c r="E48" s="37">
        <f>+D48*C48</f>
        <v>100</v>
      </c>
      <c r="F48" s="2"/>
      <c r="G48" s="2"/>
      <c r="H48" s="2"/>
    </row>
    <row r="49" spans="1:8" ht="14.25">
      <c r="A49" s="5" t="s">
        <v>50</v>
      </c>
      <c r="B49" s="34" t="s">
        <v>0</v>
      </c>
      <c r="C49" s="34">
        <v>6</v>
      </c>
      <c r="D49" s="44">
        <v>50</v>
      </c>
      <c r="E49" s="37">
        <f>+D49*C49</f>
        <v>300</v>
      </c>
      <c r="F49" s="2"/>
      <c r="G49" s="2"/>
      <c r="H49" s="2"/>
    </row>
    <row r="50" spans="1:8" ht="14.25">
      <c r="A50" s="5"/>
      <c r="B50" s="34"/>
      <c r="C50" s="34"/>
      <c r="D50" s="44"/>
      <c r="E50" s="37"/>
      <c r="F50" s="2"/>
      <c r="G50" s="2"/>
      <c r="H50" s="2"/>
    </row>
    <row r="51" spans="1:8" ht="14.25">
      <c r="A51" s="53" t="s">
        <v>51</v>
      </c>
      <c r="B51" s="34"/>
      <c r="C51" s="34"/>
      <c r="D51" s="44"/>
      <c r="E51" s="32">
        <f>+E52+E54+E55+E56</f>
        <v>750</v>
      </c>
      <c r="F51" s="2"/>
      <c r="G51" s="2"/>
      <c r="H51" s="2"/>
    </row>
    <row r="52" spans="1:8" ht="14.25">
      <c r="A52" s="55" t="s">
        <v>143</v>
      </c>
      <c r="B52" s="146" t="s">
        <v>0</v>
      </c>
      <c r="C52" s="146">
        <v>10</v>
      </c>
      <c r="D52" s="36">
        <v>50</v>
      </c>
      <c r="E52" s="147">
        <f>+D52*C52</f>
        <v>500</v>
      </c>
      <c r="F52" s="2"/>
      <c r="G52" s="2"/>
      <c r="H52" s="2"/>
    </row>
    <row r="53" spans="1:8" ht="14.25">
      <c r="A53" s="55" t="s">
        <v>144</v>
      </c>
      <c r="B53" s="146" t="s">
        <v>0</v>
      </c>
      <c r="C53" s="146">
        <v>5</v>
      </c>
      <c r="D53" s="36">
        <v>50</v>
      </c>
      <c r="E53" s="147">
        <f>+D53*C53</f>
        <v>250</v>
      </c>
      <c r="F53" s="2"/>
      <c r="G53" s="2"/>
      <c r="H53" s="2"/>
    </row>
    <row r="54" spans="1:8" ht="14.25">
      <c r="A54" s="55" t="s">
        <v>79</v>
      </c>
      <c r="B54" s="146" t="s">
        <v>0</v>
      </c>
      <c r="C54" s="146">
        <v>3</v>
      </c>
      <c r="D54" s="36">
        <v>50</v>
      </c>
      <c r="E54" s="147">
        <f>+D54*C54</f>
        <v>150</v>
      </c>
      <c r="F54" s="2"/>
      <c r="G54" s="2"/>
      <c r="H54" s="2"/>
    </row>
    <row r="55" spans="1:8" ht="14.25">
      <c r="A55" s="55" t="s">
        <v>78</v>
      </c>
      <c r="B55" s="146" t="s">
        <v>0</v>
      </c>
      <c r="C55" s="146">
        <v>2</v>
      </c>
      <c r="D55" s="36">
        <v>50</v>
      </c>
      <c r="E55" s="147">
        <f>+D55*C55</f>
        <v>100</v>
      </c>
      <c r="F55" s="2"/>
      <c r="G55" s="2"/>
      <c r="H55" s="2"/>
    </row>
    <row r="56" spans="1:8" ht="14.25" hidden="1">
      <c r="A56" s="55"/>
      <c r="B56" s="146"/>
      <c r="C56" s="146"/>
      <c r="D56" s="36"/>
      <c r="E56" s="147"/>
      <c r="F56" s="2"/>
      <c r="G56" s="2"/>
      <c r="H56" s="2"/>
    </row>
    <row r="57" spans="1:8" ht="14.25">
      <c r="A57" s="55" t="s">
        <v>53</v>
      </c>
      <c r="B57" s="146" t="s">
        <v>0</v>
      </c>
      <c r="C57" s="146">
        <v>2</v>
      </c>
      <c r="D57" s="148">
        <v>50</v>
      </c>
      <c r="E57" s="147">
        <f>+D57*C57</f>
        <v>100</v>
      </c>
      <c r="F57" s="2"/>
      <c r="G57" s="2"/>
      <c r="H57" s="2"/>
    </row>
    <row r="58" spans="1:8" ht="12.75">
      <c r="A58" s="25" t="s">
        <v>54</v>
      </c>
      <c r="B58" s="26"/>
      <c r="C58" s="26"/>
      <c r="D58" s="54"/>
      <c r="E58" s="27">
        <f>+E59</f>
        <v>420</v>
      </c>
      <c r="F58" s="2"/>
      <c r="G58" s="2"/>
      <c r="H58" s="2"/>
    </row>
    <row r="59" spans="1:8" ht="12.75">
      <c r="A59" s="51" t="s">
        <v>55</v>
      </c>
      <c r="B59" s="4"/>
      <c r="C59" s="4"/>
      <c r="D59" s="31"/>
      <c r="E59" s="52">
        <f>+E60+E61+E62+E63</f>
        <v>420</v>
      </c>
      <c r="F59" s="2"/>
      <c r="G59" s="2"/>
      <c r="H59" s="2"/>
    </row>
    <row r="60" spans="1:8" ht="14.25">
      <c r="A60" s="5" t="s">
        <v>56</v>
      </c>
      <c r="B60" s="34" t="s">
        <v>57</v>
      </c>
      <c r="C60" s="34">
        <v>4</v>
      </c>
      <c r="D60" s="44">
        <v>60</v>
      </c>
      <c r="E60" s="37">
        <f>+D60*C60</f>
        <v>240</v>
      </c>
      <c r="F60" s="2"/>
      <c r="G60" s="2"/>
      <c r="H60" s="2"/>
    </row>
    <row r="61" spans="1:8" ht="14.25">
      <c r="A61" s="5" t="s">
        <v>58</v>
      </c>
      <c r="B61" s="34" t="s">
        <v>57</v>
      </c>
      <c r="C61" s="34">
        <v>2</v>
      </c>
      <c r="D61" s="44">
        <v>60</v>
      </c>
      <c r="E61" s="37">
        <f>+D61*C61</f>
        <v>120</v>
      </c>
      <c r="F61" s="2"/>
      <c r="G61" s="2"/>
      <c r="H61" s="2"/>
    </row>
    <row r="62" spans="1:8" ht="14.25">
      <c r="A62" s="5" t="s">
        <v>59</v>
      </c>
      <c r="B62" s="34" t="s">
        <v>57</v>
      </c>
      <c r="C62" s="34">
        <v>1</v>
      </c>
      <c r="D62" s="44">
        <v>60</v>
      </c>
      <c r="E62" s="37">
        <f>+D62*C62</f>
        <v>60</v>
      </c>
      <c r="F62" s="2"/>
      <c r="G62" s="2"/>
      <c r="H62" s="2"/>
    </row>
    <row r="63" spans="1:8" ht="14.25" hidden="1">
      <c r="A63" s="5"/>
      <c r="B63" s="34"/>
      <c r="C63" s="34"/>
      <c r="D63" s="44"/>
      <c r="E63" s="37"/>
      <c r="F63" s="2"/>
      <c r="G63" s="2"/>
      <c r="H63" s="2"/>
    </row>
    <row r="64" spans="1:8" ht="12.75">
      <c r="A64" s="5"/>
      <c r="B64" s="34"/>
      <c r="C64" s="34"/>
      <c r="D64" s="37"/>
      <c r="E64" s="37"/>
      <c r="F64" s="2"/>
      <c r="G64" s="2"/>
      <c r="H64" s="2"/>
    </row>
    <row r="65" spans="1:8" ht="12.75">
      <c r="A65" s="25" t="s">
        <v>60</v>
      </c>
      <c r="B65" s="26"/>
      <c r="C65" s="26"/>
      <c r="D65" s="54"/>
      <c r="E65" s="27">
        <f>SUM(E66:E69)</f>
        <v>705</v>
      </c>
      <c r="F65" s="2"/>
      <c r="G65" s="2"/>
      <c r="H65" s="2"/>
    </row>
    <row r="66" spans="1:8" ht="14.25">
      <c r="A66" s="55" t="s">
        <v>61</v>
      </c>
      <c r="B66" s="34" t="s">
        <v>0</v>
      </c>
      <c r="C66" s="34">
        <v>7</v>
      </c>
      <c r="D66" s="44">
        <v>50</v>
      </c>
      <c r="E66" s="37">
        <f>+D66*C66</f>
        <v>350</v>
      </c>
      <c r="F66" s="2"/>
      <c r="G66" s="2"/>
      <c r="H66" s="2"/>
    </row>
    <row r="67" spans="1:8" ht="14.25">
      <c r="A67" s="55" t="s">
        <v>62</v>
      </c>
      <c r="B67" s="34" t="s">
        <v>63</v>
      </c>
      <c r="C67" s="56">
        <v>1</v>
      </c>
      <c r="D67" s="44">
        <v>200</v>
      </c>
      <c r="E67" s="37">
        <f>+D67*C67</f>
        <v>200</v>
      </c>
      <c r="F67" s="2"/>
      <c r="G67" s="2"/>
      <c r="H67" s="2"/>
    </row>
    <row r="68" spans="1:8" ht="14.25">
      <c r="A68" s="55" t="s">
        <v>64</v>
      </c>
      <c r="B68" s="34" t="s">
        <v>65</v>
      </c>
      <c r="C68" s="56">
        <v>8000</v>
      </c>
      <c r="D68" s="57">
        <v>0.001875</v>
      </c>
      <c r="E68" s="37">
        <f>+D68*C68</f>
        <v>15</v>
      </c>
      <c r="F68" s="2"/>
      <c r="G68" s="2"/>
      <c r="H68" s="2"/>
    </row>
    <row r="69" spans="1:8" ht="14.25">
      <c r="A69" s="55" t="s">
        <v>66</v>
      </c>
      <c r="B69" s="58">
        <v>0.04</v>
      </c>
      <c r="C69" s="56">
        <v>70</v>
      </c>
      <c r="D69" s="44">
        <f>D52*B69</f>
        <v>2</v>
      </c>
      <c r="E69" s="37">
        <f>C69*D69</f>
        <v>140</v>
      </c>
      <c r="F69" s="2"/>
      <c r="G69" s="2"/>
      <c r="H69" s="2"/>
    </row>
    <row r="70" spans="1:8" ht="14.25">
      <c r="A70" s="5"/>
      <c r="B70" s="34"/>
      <c r="C70" s="34"/>
      <c r="D70" s="44"/>
      <c r="E70" s="37"/>
      <c r="F70" s="2"/>
      <c r="G70" s="2"/>
      <c r="H70" s="2"/>
    </row>
    <row r="71" spans="1:8" ht="12.75">
      <c r="A71" s="59" t="s">
        <v>67</v>
      </c>
      <c r="B71" s="28"/>
      <c r="C71" s="28"/>
      <c r="D71" s="60"/>
      <c r="E71" s="61">
        <f>SUM(E72:E78)</f>
        <v>391.87</v>
      </c>
      <c r="F71" s="2"/>
      <c r="G71" s="2"/>
      <c r="H71" s="2"/>
    </row>
    <row r="72" spans="1:8" ht="14.25">
      <c r="A72" s="62"/>
      <c r="B72" s="4"/>
      <c r="C72" s="63"/>
      <c r="D72" s="64"/>
      <c r="E72" s="31"/>
      <c r="F72" s="2"/>
      <c r="G72" s="2"/>
      <c r="H72" s="2"/>
    </row>
    <row r="73" spans="1:8" ht="14.25" hidden="1">
      <c r="A73" s="65"/>
      <c r="B73" s="34"/>
      <c r="C73" s="66"/>
      <c r="D73" s="44"/>
      <c r="E73" s="37"/>
      <c r="F73" s="2"/>
      <c r="G73" s="2"/>
      <c r="H73" s="2"/>
    </row>
    <row r="74" spans="1:8" ht="14.25">
      <c r="A74" s="65" t="s">
        <v>82</v>
      </c>
      <c r="B74" s="34" t="s">
        <v>68</v>
      </c>
      <c r="C74" s="66">
        <v>3</v>
      </c>
      <c r="D74" s="44"/>
      <c r="E74" s="37">
        <f>E14*3/100</f>
        <v>160.935</v>
      </c>
      <c r="F74" s="2"/>
      <c r="G74" s="2"/>
      <c r="H74" s="2"/>
    </row>
    <row r="75" spans="1:8" ht="14.25" hidden="1">
      <c r="A75" s="65"/>
      <c r="B75" s="34"/>
      <c r="C75" s="66"/>
      <c r="D75" s="44"/>
      <c r="E75" s="37"/>
      <c r="F75" s="2"/>
      <c r="G75" s="2"/>
      <c r="H75" s="2"/>
    </row>
    <row r="76" spans="1:8" ht="14.25">
      <c r="A76" s="65" t="s">
        <v>69</v>
      </c>
      <c r="B76" s="34" t="s">
        <v>68</v>
      </c>
      <c r="C76" s="68">
        <v>3</v>
      </c>
      <c r="D76" s="44"/>
      <c r="E76" s="37">
        <f>E14*C76/100</f>
        <v>160.935</v>
      </c>
      <c r="F76" s="2"/>
      <c r="G76" s="2"/>
      <c r="H76" s="2"/>
    </row>
    <row r="77" spans="1:8" ht="14.25">
      <c r="A77" s="65" t="s">
        <v>70</v>
      </c>
      <c r="B77" s="34" t="s">
        <v>71</v>
      </c>
      <c r="C77" s="68">
        <v>1</v>
      </c>
      <c r="D77" s="44">
        <v>50</v>
      </c>
      <c r="E77" s="37">
        <f>C77*D77</f>
        <v>50</v>
      </c>
      <c r="F77" s="2"/>
      <c r="G77" s="2"/>
      <c r="H77" s="2"/>
    </row>
    <row r="78" spans="1:8" ht="14.25">
      <c r="A78" s="69" t="s">
        <v>72</v>
      </c>
      <c r="B78" s="45" t="s">
        <v>71</v>
      </c>
      <c r="C78" s="70">
        <v>1</v>
      </c>
      <c r="D78" s="71">
        <v>20</v>
      </c>
      <c r="E78" s="47">
        <f>C78*D78</f>
        <v>20</v>
      </c>
      <c r="F78" s="2"/>
      <c r="G78" s="2"/>
      <c r="H78" s="2"/>
    </row>
    <row r="79" spans="2:8" ht="13.5" thickBot="1">
      <c r="B79" s="1"/>
      <c r="C79" s="1"/>
      <c r="D79" s="72"/>
      <c r="E79" s="72"/>
      <c r="F79" s="2"/>
      <c r="G79" s="2"/>
      <c r="H79" s="2"/>
    </row>
    <row r="80" spans="1:8" ht="13.5" thickBot="1">
      <c r="A80" s="73" t="s">
        <v>73</v>
      </c>
      <c r="B80" s="74"/>
      <c r="C80" s="74"/>
      <c r="D80" s="75"/>
      <c r="E80" s="91">
        <f>E14+E71</f>
        <v>5756.37</v>
      </c>
      <c r="F80" s="2"/>
      <c r="G80" s="2"/>
      <c r="H80" s="2"/>
    </row>
    <row r="81" spans="1:8" ht="13.5" thickBot="1">
      <c r="A81" s="76"/>
      <c r="B81" s="77"/>
      <c r="C81" s="77"/>
      <c r="D81" s="78"/>
      <c r="E81" s="92"/>
      <c r="F81" s="2"/>
      <c r="G81" s="2"/>
      <c r="H81" s="2"/>
    </row>
    <row r="82" spans="1:8" ht="12.75">
      <c r="A82" s="2"/>
      <c r="B82" s="2"/>
      <c r="C82" s="2"/>
      <c r="D82" s="9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</sheetData>
  <sheetProtection/>
  <mergeCells count="2">
    <mergeCell ref="A2:E2"/>
    <mergeCell ref="A1:E1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4">
      <selection activeCell="E6" sqref="E6"/>
    </sheetView>
  </sheetViews>
  <sheetFormatPr defaultColWidth="11.421875" defaultRowHeight="12.75"/>
  <cols>
    <col min="1" max="1" width="39.28125" style="0" customWidth="1"/>
    <col min="3" max="4" width="12.7109375" style="0" customWidth="1"/>
    <col min="5" max="5" width="23.421875" style="0" customWidth="1"/>
  </cols>
  <sheetData>
    <row r="1" spans="1:5" ht="18">
      <c r="A1" s="153" t="s">
        <v>169</v>
      </c>
      <c r="B1" s="153"/>
      <c r="C1" s="153"/>
      <c r="D1" s="153"/>
      <c r="E1" s="153"/>
    </row>
    <row r="2" spans="1:5" ht="15.75">
      <c r="A2" s="150" t="s">
        <v>211</v>
      </c>
      <c r="B2" s="150"/>
      <c r="C2" s="150"/>
      <c r="D2" s="150"/>
      <c r="E2" s="150"/>
    </row>
    <row r="3" spans="1:2" ht="3.75" customHeight="1">
      <c r="A3" s="10"/>
      <c r="B3" s="1"/>
    </row>
    <row r="4" spans="1:5" ht="12.75">
      <c r="A4" s="7" t="s">
        <v>4</v>
      </c>
      <c r="B4" s="11" t="s">
        <v>5</v>
      </c>
      <c r="C4" s="7" t="s">
        <v>80</v>
      </c>
      <c r="D4" s="13"/>
      <c r="E4" s="11" t="s">
        <v>122</v>
      </c>
    </row>
    <row r="5" spans="1:5" ht="12.75">
      <c r="A5" s="14" t="s">
        <v>6</v>
      </c>
      <c r="B5" s="15" t="s">
        <v>167</v>
      </c>
      <c r="C5" s="14" t="s">
        <v>170</v>
      </c>
      <c r="D5" s="16"/>
      <c r="E5" s="15" t="s">
        <v>171</v>
      </c>
    </row>
    <row r="6" spans="1:5" ht="12.75">
      <c r="A6" s="14" t="s">
        <v>75</v>
      </c>
      <c r="B6" s="15" t="s">
        <v>168</v>
      </c>
      <c r="C6" s="14" t="s">
        <v>8</v>
      </c>
      <c r="D6" s="16"/>
      <c r="E6" s="15" t="s">
        <v>172</v>
      </c>
    </row>
    <row r="7" spans="1:5" ht="12.75">
      <c r="A7" s="14" t="s">
        <v>10</v>
      </c>
      <c r="B7" s="15"/>
      <c r="C7" s="90" t="s">
        <v>76</v>
      </c>
      <c r="D7" s="16"/>
      <c r="E7" s="17">
        <v>14500</v>
      </c>
    </row>
    <row r="8" spans="1:5" ht="12.75">
      <c r="A8" s="8" t="s">
        <v>11</v>
      </c>
      <c r="B8" s="18">
        <v>3.2</v>
      </c>
      <c r="C8" s="8" t="s">
        <v>12</v>
      </c>
      <c r="D8" s="19"/>
      <c r="E8" s="20">
        <v>43187</v>
      </c>
    </row>
    <row r="9" ht="3.75" customHeight="1" thickBot="1">
      <c r="B9" s="1"/>
    </row>
    <row r="10" spans="1:5" ht="12.75">
      <c r="A10" s="21"/>
      <c r="B10" s="21" t="s">
        <v>13</v>
      </c>
      <c r="C10" s="21" t="s">
        <v>14</v>
      </c>
      <c r="D10" s="21" t="s">
        <v>15</v>
      </c>
      <c r="E10" s="21" t="s">
        <v>16</v>
      </c>
    </row>
    <row r="11" spans="1:5" ht="12.75">
      <c r="A11" s="22" t="s">
        <v>17</v>
      </c>
      <c r="B11" s="23" t="s">
        <v>18</v>
      </c>
      <c r="C11" s="23" t="s">
        <v>19</v>
      </c>
      <c r="D11" s="23" t="s">
        <v>20</v>
      </c>
      <c r="E11" s="23" t="s">
        <v>21</v>
      </c>
    </row>
    <row r="12" spans="1:5" ht="13.5" thickBot="1">
      <c r="A12" s="24"/>
      <c r="B12" s="24" t="s">
        <v>22</v>
      </c>
      <c r="C12" s="24" t="s">
        <v>23</v>
      </c>
      <c r="D12" s="24" t="s">
        <v>24</v>
      </c>
      <c r="E12" s="24" t="s">
        <v>24</v>
      </c>
    </row>
    <row r="13" ht="3.75" customHeight="1">
      <c r="B13" s="1"/>
    </row>
    <row r="14" spans="1:5" ht="12.75">
      <c r="A14" s="25" t="s">
        <v>25</v>
      </c>
      <c r="B14" s="26"/>
      <c r="C14" s="6"/>
      <c r="D14" s="6"/>
      <c r="E14" s="27">
        <f>E15+E36+E59+E66</f>
        <v>3683.25</v>
      </c>
    </row>
    <row r="15" spans="1:5" ht="12.75">
      <c r="A15" s="25" t="s">
        <v>26</v>
      </c>
      <c r="B15" s="28"/>
      <c r="C15" s="12"/>
      <c r="D15" s="12"/>
      <c r="E15" s="27">
        <f>+E16+E19+E24</f>
        <v>270</v>
      </c>
    </row>
    <row r="16" spans="1:5" ht="12.75">
      <c r="A16" s="29" t="s">
        <v>27</v>
      </c>
      <c r="B16" s="4"/>
      <c r="C16" s="30"/>
      <c r="D16" s="31"/>
      <c r="E16" s="32">
        <f>+E17</f>
        <v>0</v>
      </c>
    </row>
    <row r="17" spans="1:5" ht="14.25">
      <c r="A17" s="33" t="s">
        <v>27</v>
      </c>
      <c r="B17" s="34" t="s">
        <v>1</v>
      </c>
      <c r="C17" s="117">
        <v>0</v>
      </c>
      <c r="D17" s="36">
        <v>0</v>
      </c>
      <c r="E17" s="37">
        <f>+D17*C17</f>
        <v>0</v>
      </c>
    </row>
    <row r="18" spans="1:5" ht="14.25">
      <c r="A18" s="33" t="s">
        <v>123</v>
      </c>
      <c r="B18" s="34" t="s">
        <v>124</v>
      </c>
      <c r="C18" s="117">
        <v>0</v>
      </c>
      <c r="D18" s="36">
        <v>0</v>
      </c>
      <c r="E18" s="37">
        <f>+D18*C18</f>
        <v>0</v>
      </c>
    </row>
    <row r="19" spans="1:5" ht="12.75">
      <c r="A19" s="38" t="s">
        <v>28</v>
      </c>
      <c r="B19" s="34"/>
      <c r="C19" s="9"/>
      <c r="D19" s="37" t="s">
        <v>161</v>
      </c>
      <c r="E19" s="32">
        <f>+E20+E21+E22+E23</f>
        <v>150</v>
      </c>
    </row>
    <row r="20" spans="1:5" ht="14.25">
      <c r="A20" s="39" t="s">
        <v>29</v>
      </c>
      <c r="B20" s="34" t="s">
        <v>1</v>
      </c>
      <c r="C20" s="40">
        <v>0</v>
      </c>
      <c r="D20" s="36">
        <v>0</v>
      </c>
      <c r="E20" s="37">
        <f>+D20*C20</f>
        <v>0</v>
      </c>
    </row>
    <row r="21" spans="1:5" ht="14.25">
      <c r="A21" s="39" t="s">
        <v>30</v>
      </c>
      <c r="B21" s="34" t="s">
        <v>1</v>
      </c>
      <c r="C21" s="40">
        <v>0</v>
      </c>
      <c r="D21" s="36">
        <v>0</v>
      </c>
      <c r="E21" s="37">
        <f>+D21*C21</f>
        <v>0</v>
      </c>
    </row>
    <row r="22" spans="1:5" ht="14.25">
      <c r="A22" s="39" t="s">
        <v>125</v>
      </c>
      <c r="B22" s="34" t="s">
        <v>1</v>
      </c>
      <c r="C22" s="40">
        <v>0</v>
      </c>
      <c r="D22" s="36">
        <v>0</v>
      </c>
      <c r="E22" s="37">
        <f>+D22*C22</f>
        <v>0</v>
      </c>
    </row>
    <row r="23" spans="1:5" ht="12.75" customHeight="1">
      <c r="A23" s="41" t="s">
        <v>162</v>
      </c>
      <c r="B23" s="34" t="s">
        <v>3</v>
      </c>
      <c r="C23" s="40">
        <v>500</v>
      </c>
      <c r="D23" s="36">
        <v>0.3</v>
      </c>
      <c r="E23" s="37">
        <f>+D23*C23</f>
        <v>150</v>
      </c>
    </row>
    <row r="24" spans="1:5" ht="12.75">
      <c r="A24" s="38" t="s">
        <v>32</v>
      </c>
      <c r="B24" s="34"/>
      <c r="C24" s="9"/>
      <c r="D24" s="37"/>
      <c r="E24" s="32">
        <f>+E25+E26+E27+E28</f>
        <v>120</v>
      </c>
    </row>
    <row r="25" spans="1:5" ht="6" customHeight="1">
      <c r="A25" s="42"/>
      <c r="B25" s="43"/>
      <c r="C25" s="9"/>
      <c r="D25" s="44"/>
      <c r="E25" s="37"/>
    </row>
    <row r="26" spans="1:5" ht="6" customHeight="1">
      <c r="A26" s="42"/>
      <c r="B26" s="43"/>
      <c r="C26" s="9"/>
      <c r="D26" s="44"/>
      <c r="E26" s="37"/>
    </row>
    <row r="27" spans="1:5" ht="14.25" customHeight="1">
      <c r="A27" s="42" t="s">
        <v>163</v>
      </c>
      <c r="B27" s="43" t="s">
        <v>164</v>
      </c>
      <c r="C27" s="9">
        <v>120</v>
      </c>
      <c r="D27" s="44">
        <v>1</v>
      </c>
      <c r="E27" s="37">
        <f>+D27*C27</f>
        <v>120</v>
      </c>
    </row>
    <row r="28" spans="1:5" ht="3" customHeight="1">
      <c r="A28" s="42"/>
      <c r="B28" s="43"/>
      <c r="C28" s="9"/>
      <c r="D28" s="44"/>
      <c r="E28" s="37"/>
    </row>
    <row r="29" spans="1:5" ht="12" customHeight="1" hidden="1">
      <c r="A29" s="42"/>
      <c r="B29" s="43"/>
      <c r="C29" s="9"/>
      <c r="D29" s="44"/>
      <c r="E29" s="37"/>
    </row>
    <row r="30" spans="1:5" ht="5.25" customHeight="1" hidden="1">
      <c r="A30" s="42"/>
      <c r="B30" s="43"/>
      <c r="C30" s="9"/>
      <c r="D30" s="44"/>
      <c r="E30" s="37"/>
    </row>
    <row r="31" spans="1:5" ht="3.75" customHeight="1" hidden="1">
      <c r="A31" s="42"/>
      <c r="B31" s="43"/>
      <c r="C31" s="9"/>
      <c r="D31" s="44"/>
      <c r="E31" s="37"/>
    </row>
    <row r="32" spans="1:5" ht="3.75" customHeight="1" hidden="1">
      <c r="A32" s="42"/>
      <c r="B32" s="43"/>
      <c r="C32" s="9"/>
      <c r="D32" s="44"/>
      <c r="E32" s="37"/>
    </row>
    <row r="33" spans="1:5" ht="5.25" customHeight="1" hidden="1">
      <c r="A33" s="42"/>
      <c r="B33" s="43"/>
      <c r="C33" s="9"/>
      <c r="D33" s="44"/>
      <c r="E33" s="37"/>
    </row>
    <row r="34" spans="1:5" ht="4.5" customHeight="1">
      <c r="A34" s="42"/>
      <c r="B34" s="43"/>
      <c r="C34" s="9"/>
      <c r="D34" s="44"/>
      <c r="E34" s="37"/>
    </row>
    <row r="35" spans="1:5" ht="6.75" customHeight="1">
      <c r="A35" s="8"/>
      <c r="B35" s="45"/>
      <c r="C35" s="46"/>
      <c r="D35" s="47"/>
      <c r="E35" s="47"/>
    </row>
    <row r="36" spans="1:5" ht="12.75">
      <c r="A36" s="25" t="s">
        <v>37</v>
      </c>
      <c r="B36" s="3" t="s">
        <v>0</v>
      </c>
      <c r="C36" s="48">
        <f>SUM(C38:C58)</f>
        <v>65</v>
      </c>
      <c r="D36" s="49"/>
      <c r="E36" s="50">
        <f>+E37+E42+E45+E47+E53</f>
        <v>3250</v>
      </c>
    </row>
    <row r="37" spans="1:5" ht="12.75">
      <c r="A37" s="139" t="s">
        <v>38</v>
      </c>
      <c r="B37" s="4"/>
      <c r="C37" s="4"/>
      <c r="D37" s="31"/>
      <c r="E37" s="52">
        <f>+E38+E39+E40+E41</f>
        <v>650</v>
      </c>
    </row>
    <row r="38" spans="1:5" ht="14.25">
      <c r="A38" s="137" t="s">
        <v>126</v>
      </c>
      <c r="B38" s="34" t="s">
        <v>0</v>
      </c>
      <c r="C38" s="34">
        <v>4</v>
      </c>
      <c r="D38" s="44">
        <v>50</v>
      </c>
      <c r="E38" s="37">
        <f>+D38*C38</f>
        <v>200</v>
      </c>
    </row>
    <row r="39" spans="1:5" ht="14.25">
      <c r="A39" s="137" t="s">
        <v>45</v>
      </c>
      <c r="B39" s="34" t="s">
        <v>0</v>
      </c>
      <c r="C39" s="34">
        <v>1</v>
      </c>
      <c r="D39" s="44">
        <v>50</v>
      </c>
      <c r="E39" s="37">
        <f>+D39*C39</f>
        <v>50</v>
      </c>
    </row>
    <row r="40" spans="1:5" ht="3.75" customHeight="1">
      <c r="A40" s="137"/>
      <c r="B40" s="34"/>
      <c r="C40" s="34"/>
      <c r="D40" s="44"/>
      <c r="E40" s="37"/>
    </row>
    <row r="41" spans="1:5" ht="14.25">
      <c r="A41" s="137" t="s">
        <v>128</v>
      </c>
      <c r="B41" s="34" t="s">
        <v>0</v>
      </c>
      <c r="C41" s="34">
        <v>8</v>
      </c>
      <c r="D41" s="44">
        <v>50</v>
      </c>
      <c r="E41" s="37">
        <f>+D41*C41</f>
        <v>400</v>
      </c>
    </row>
    <row r="42" spans="1:5" ht="14.25">
      <c r="A42" s="138" t="s">
        <v>43</v>
      </c>
      <c r="B42" s="34"/>
      <c r="C42" s="34"/>
      <c r="D42" s="44"/>
      <c r="E42" s="32">
        <f>+E43+E44</f>
        <v>0</v>
      </c>
    </row>
    <row r="43" spans="1:5" ht="14.25">
      <c r="A43" s="137" t="s">
        <v>129</v>
      </c>
      <c r="B43" s="34" t="s">
        <v>0</v>
      </c>
      <c r="C43" s="34"/>
      <c r="D43" s="44"/>
      <c r="E43" s="37"/>
    </row>
    <row r="44" spans="1:5" ht="14.25">
      <c r="A44" s="137" t="s">
        <v>130</v>
      </c>
      <c r="B44" s="34" t="s">
        <v>0</v>
      </c>
      <c r="C44" s="34"/>
      <c r="D44" s="44"/>
      <c r="E44" s="37"/>
    </row>
    <row r="45" spans="1:5" ht="14.25">
      <c r="A45" s="138" t="s">
        <v>45</v>
      </c>
      <c r="B45" s="34"/>
      <c r="C45" s="34"/>
      <c r="D45" s="44"/>
      <c r="E45" s="32">
        <f>+E46</f>
        <v>600</v>
      </c>
    </row>
    <row r="46" spans="1:5" ht="14.25">
      <c r="A46" s="5" t="s">
        <v>131</v>
      </c>
      <c r="B46" s="34" t="s">
        <v>0</v>
      </c>
      <c r="C46" s="34">
        <v>12</v>
      </c>
      <c r="D46" s="44">
        <v>50</v>
      </c>
      <c r="E46" s="37">
        <f>+D46*C46</f>
        <v>600</v>
      </c>
    </row>
    <row r="47" spans="1:5" ht="14.25">
      <c r="A47" s="53" t="s">
        <v>47</v>
      </c>
      <c r="B47" s="34"/>
      <c r="C47" s="34"/>
      <c r="D47" s="44"/>
      <c r="E47" s="32">
        <f>+E48+E49+E50+E51</f>
        <v>700</v>
      </c>
    </row>
    <row r="48" spans="1:5" ht="14.25">
      <c r="A48" s="5" t="s">
        <v>48</v>
      </c>
      <c r="B48" s="34" t="s">
        <v>0</v>
      </c>
      <c r="C48" s="34">
        <v>8</v>
      </c>
      <c r="D48" s="44">
        <v>50</v>
      </c>
      <c r="E48" s="37">
        <f>+D48*C48</f>
        <v>400</v>
      </c>
    </row>
    <row r="49" spans="1:5" ht="14.25">
      <c r="A49" s="5" t="s">
        <v>49</v>
      </c>
      <c r="B49" s="34" t="s">
        <v>0</v>
      </c>
      <c r="C49" s="34">
        <v>2</v>
      </c>
      <c r="D49" s="44">
        <v>50</v>
      </c>
      <c r="E49" s="37">
        <f>+D49*C49</f>
        <v>100</v>
      </c>
    </row>
    <row r="50" spans="1:5" ht="14.25">
      <c r="A50" s="5" t="s">
        <v>173</v>
      </c>
      <c r="B50" s="34" t="s">
        <v>0</v>
      </c>
      <c r="C50" s="34">
        <v>2</v>
      </c>
      <c r="D50" s="44">
        <v>50</v>
      </c>
      <c r="E50" s="37">
        <f>+D50*C50</f>
        <v>100</v>
      </c>
    </row>
    <row r="51" spans="1:5" ht="13.5" customHeight="1">
      <c r="A51" s="5" t="s">
        <v>165</v>
      </c>
      <c r="B51" s="34" t="s">
        <v>0</v>
      </c>
      <c r="C51" s="34">
        <v>2</v>
      </c>
      <c r="D51" s="44">
        <v>50</v>
      </c>
      <c r="E51" s="37">
        <f>+D51*C51</f>
        <v>100</v>
      </c>
    </row>
    <row r="52" spans="1:5" ht="4.5" customHeight="1">
      <c r="A52" s="53"/>
      <c r="B52" s="34"/>
      <c r="C52" s="34"/>
      <c r="D52" s="44"/>
      <c r="E52" s="32"/>
    </row>
    <row r="53" spans="1:5" ht="12.75" customHeight="1">
      <c r="A53" s="53" t="s">
        <v>51</v>
      </c>
      <c r="B53" s="34"/>
      <c r="C53" s="34"/>
      <c r="D53" s="44"/>
      <c r="E53" s="32">
        <f>E54+E55</f>
        <v>1300</v>
      </c>
    </row>
    <row r="54" spans="1:5" ht="15" customHeight="1">
      <c r="A54" s="5" t="s">
        <v>166</v>
      </c>
      <c r="B54" s="34" t="s">
        <v>0</v>
      </c>
      <c r="C54" s="34">
        <v>26</v>
      </c>
      <c r="D54" s="44">
        <v>50</v>
      </c>
      <c r="E54" s="37">
        <f>+D54*C54</f>
        <v>1300</v>
      </c>
    </row>
    <row r="55" spans="1:5" ht="5.25" customHeight="1">
      <c r="A55" s="5"/>
      <c r="B55" s="34"/>
      <c r="C55" s="34"/>
      <c r="D55" s="44"/>
      <c r="E55" s="37"/>
    </row>
    <row r="56" spans="1:5" ht="3" customHeight="1">
      <c r="A56" s="5"/>
      <c r="B56" s="34"/>
      <c r="C56" s="34"/>
      <c r="D56" s="44"/>
      <c r="E56" s="37"/>
    </row>
    <row r="57" spans="1:5" ht="3" customHeight="1">
      <c r="A57" s="5"/>
      <c r="B57" s="34"/>
      <c r="C57" s="34"/>
      <c r="D57" s="44"/>
      <c r="E57" s="37"/>
    </row>
    <row r="58" spans="1:5" ht="3" customHeight="1">
      <c r="A58" s="5"/>
      <c r="B58" s="34"/>
      <c r="C58" s="34"/>
      <c r="D58" s="37"/>
      <c r="E58" s="37"/>
    </row>
    <row r="59" spans="1:5" ht="12.75">
      <c r="A59" s="25" t="s">
        <v>54</v>
      </c>
      <c r="B59" s="26"/>
      <c r="C59" s="26"/>
      <c r="D59" s="54"/>
      <c r="E59" s="27">
        <f>+E60</f>
        <v>0</v>
      </c>
    </row>
    <row r="60" spans="1:5" ht="12.75">
      <c r="A60" s="51" t="s">
        <v>55</v>
      </c>
      <c r="B60" s="4"/>
      <c r="C60" s="4"/>
      <c r="D60" s="31"/>
      <c r="E60" s="52">
        <f>+E61+E62+E63+E64</f>
        <v>0</v>
      </c>
    </row>
    <row r="61" spans="1:5" ht="6.75" customHeight="1" hidden="1">
      <c r="A61" s="5"/>
      <c r="B61" s="34"/>
      <c r="C61" s="34"/>
      <c r="D61" s="44"/>
      <c r="E61" s="37"/>
    </row>
    <row r="62" spans="1:5" ht="3.75" customHeight="1" hidden="1">
      <c r="A62" s="118"/>
      <c r="B62" s="119"/>
      <c r="C62" s="119"/>
      <c r="D62" s="120"/>
      <c r="E62" s="118"/>
    </row>
    <row r="63" spans="1:5" ht="3" customHeight="1" hidden="1">
      <c r="A63" s="118"/>
      <c r="B63" s="119"/>
      <c r="C63" s="119"/>
      <c r="D63" s="120"/>
      <c r="E63" s="118"/>
    </row>
    <row r="64" spans="1:5" ht="4.5" customHeight="1" hidden="1">
      <c r="A64" s="118"/>
      <c r="B64" s="119"/>
      <c r="C64" s="119"/>
      <c r="D64" s="120"/>
      <c r="E64" s="118"/>
    </row>
    <row r="65" spans="1:5" ht="3.75" customHeight="1">
      <c r="A65" s="5"/>
      <c r="B65" s="34"/>
      <c r="C65" s="34"/>
      <c r="D65" s="37"/>
      <c r="E65" s="37"/>
    </row>
    <row r="66" spans="1:5" ht="12.75">
      <c r="A66" s="25" t="s">
        <v>60</v>
      </c>
      <c r="B66" s="26"/>
      <c r="C66" s="26"/>
      <c r="D66" s="54"/>
      <c r="E66" s="27">
        <f>SUM(E67:E70)</f>
        <v>163.25</v>
      </c>
    </row>
    <row r="67" spans="1:5" ht="9" customHeight="1">
      <c r="A67" s="55"/>
      <c r="B67" s="34"/>
      <c r="C67" s="34"/>
      <c r="D67" s="44"/>
      <c r="E67" s="37"/>
    </row>
    <row r="68" spans="1:5" ht="14.25">
      <c r="A68" s="55" t="s">
        <v>62</v>
      </c>
      <c r="B68" s="34" t="s">
        <v>63</v>
      </c>
      <c r="C68" s="56">
        <v>1</v>
      </c>
      <c r="D68" s="44">
        <v>100</v>
      </c>
      <c r="E68" s="37">
        <f>+D68*C68</f>
        <v>100</v>
      </c>
    </row>
    <row r="69" spans="1:5" ht="14.25">
      <c r="A69" s="55" t="s">
        <v>64</v>
      </c>
      <c r="B69" s="34" t="s">
        <v>65</v>
      </c>
      <c r="C69" s="56">
        <v>6000</v>
      </c>
      <c r="D69" s="57">
        <v>0.001875</v>
      </c>
      <c r="E69" s="37">
        <f>+D69*C69</f>
        <v>11.25</v>
      </c>
    </row>
    <row r="70" spans="1:5" ht="14.25">
      <c r="A70" s="55" t="s">
        <v>66</v>
      </c>
      <c r="B70" s="58">
        <v>0.04</v>
      </c>
      <c r="C70" s="56">
        <v>65</v>
      </c>
      <c r="D70" s="44">
        <v>0.8</v>
      </c>
      <c r="E70" s="37">
        <f>C70*D70</f>
        <v>52</v>
      </c>
    </row>
    <row r="71" spans="1:5" ht="6" customHeight="1">
      <c r="A71" s="5"/>
      <c r="B71" s="34"/>
      <c r="C71" s="34"/>
      <c r="D71" s="44"/>
      <c r="E71" s="37"/>
    </row>
    <row r="72" spans="1:5" ht="12.75">
      <c r="A72" s="59" t="s">
        <v>67</v>
      </c>
      <c r="B72" s="28"/>
      <c r="C72" s="28"/>
      <c r="D72" s="60"/>
      <c r="E72" s="61">
        <f>SUM(E73:E79)</f>
        <v>351.4925</v>
      </c>
    </row>
    <row r="73" spans="1:5" ht="6" customHeight="1" hidden="1">
      <c r="A73" s="62"/>
      <c r="B73" s="4"/>
      <c r="C73" s="63"/>
      <c r="D73" s="64"/>
      <c r="E73" s="31"/>
    </row>
    <row r="74" spans="1:5" ht="6" customHeight="1" hidden="1">
      <c r="A74" s="65"/>
      <c r="B74" s="34"/>
      <c r="C74" s="66"/>
      <c r="D74" s="44"/>
      <c r="E74" s="37"/>
    </row>
    <row r="75" spans="1:5" ht="14.25">
      <c r="A75" s="65" t="s">
        <v>132</v>
      </c>
      <c r="B75" s="34" t="s">
        <v>68</v>
      </c>
      <c r="C75" s="66">
        <v>6</v>
      </c>
      <c r="D75" s="44"/>
      <c r="E75" s="37">
        <f>E14*C75/100</f>
        <v>220.995</v>
      </c>
    </row>
    <row r="76" spans="1:5" ht="6" customHeight="1">
      <c r="A76" s="65"/>
      <c r="B76" s="34"/>
      <c r="C76" s="66"/>
      <c r="D76" s="44"/>
      <c r="E76" s="37"/>
    </row>
    <row r="77" spans="1:5" ht="14.25">
      <c r="A77" s="65" t="s">
        <v>69</v>
      </c>
      <c r="B77" s="34" t="s">
        <v>68</v>
      </c>
      <c r="C77" s="68">
        <v>3</v>
      </c>
      <c r="D77" s="44"/>
      <c r="E77" s="37">
        <f>E14*C77/100</f>
        <v>110.4975</v>
      </c>
    </row>
    <row r="78" spans="1:5" ht="14.25">
      <c r="A78" s="65" t="s">
        <v>70</v>
      </c>
      <c r="B78" s="34" t="s">
        <v>71</v>
      </c>
      <c r="C78" s="68">
        <v>1</v>
      </c>
      <c r="D78" s="44">
        <v>0</v>
      </c>
      <c r="E78" s="37">
        <v>0</v>
      </c>
    </row>
    <row r="79" spans="1:5" ht="14.25">
      <c r="A79" s="69" t="s">
        <v>72</v>
      </c>
      <c r="B79" s="45" t="s">
        <v>71</v>
      </c>
      <c r="C79" s="70">
        <v>1</v>
      </c>
      <c r="D79" s="71">
        <v>20</v>
      </c>
      <c r="E79" s="47">
        <f>C79*D79</f>
        <v>20</v>
      </c>
    </row>
    <row r="80" spans="2:5" ht="6.75" customHeight="1" thickBot="1">
      <c r="B80" s="1"/>
      <c r="C80" s="1"/>
      <c r="D80" s="72"/>
      <c r="E80" s="72"/>
    </row>
    <row r="81" spans="1:5" ht="13.5" thickBot="1">
      <c r="A81" s="73" t="s">
        <v>73</v>
      </c>
      <c r="B81" s="74"/>
      <c r="C81" s="74"/>
      <c r="D81" s="75"/>
      <c r="E81" s="91">
        <f>E14+E72</f>
        <v>4034.7425</v>
      </c>
    </row>
    <row r="82" spans="1:5" ht="13.5" thickBot="1">
      <c r="A82" s="76"/>
      <c r="B82" s="77"/>
      <c r="C82" s="77"/>
      <c r="D82" s="78"/>
      <c r="E82" s="92"/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Grade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</dc:creator>
  <cp:keywords/>
  <dc:description/>
  <cp:lastModifiedBy>Dell</cp:lastModifiedBy>
  <cp:lastPrinted>2001-01-01T05:46:34Z</cp:lastPrinted>
  <dcterms:created xsi:type="dcterms:W3CDTF">2003-02-28T14:51:53Z</dcterms:created>
  <dcterms:modified xsi:type="dcterms:W3CDTF">2018-08-10T22:37:00Z</dcterms:modified>
  <cp:category/>
  <cp:version/>
  <cp:contentType/>
  <cp:contentStatus/>
</cp:coreProperties>
</file>